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filterPrivacy="1"/>
  <bookViews>
    <workbookView xWindow="1755" yWindow="465" windowWidth="25605" windowHeight="14145" xr2:uid="{00000000-000D-0000-FFFF-FFFF00000000}"/>
  </bookViews>
  <sheets>
    <sheet name="保険請求" sheetId="1" r:id="rId1"/>
    <sheet name="支給リスト" sheetId="5" r:id="rId2"/>
    <sheet name="指導管理料" sheetId="2" r:id="rId3"/>
    <sheet name="加算" sheetId="3" r:id="rId4"/>
    <sheet name="特定保険材料" sheetId="4" r:id="rId5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6" i="1"/>
  <c r="F17" i="1"/>
  <c r="F25" i="1"/>
  <c r="F7" i="1"/>
  <c r="F9" i="1"/>
  <c r="F10" i="1"/>
  <c r="F11" i="1"/>
  <c r="F12" i="1"/>
  <c r="F13" i="1"/>
  <c r="F14" i="1"/>
  <c r="F27" i="1"/>
  <c r="I8" i="5"/>
  <c r="I9" i="5"/>
  <c r="I10" i="5"/>
  <c r="I11" i="5"/>
  <c r="I12" i="5"/>
  <c r="I13" i="5"/>
  <c r="I14" i="5"/>
  <c r="I16" i="5"/>
  <c r="I17" i="5"/>
  <c r="I18" i="5"/>
  <c r="I20" i="5"/>
  <c r="I22" i="5"/>
  <c r="I23" i="5"/>
  <c r="I24" i="5"/>
  <c r="I26" i="5"/>
  <c r="I27" i="5"/>
  <c r="I31" i="5"/>
  <c r="I32" i="5"/>
  <c r="I33" i="5"/>
  <c r="I35" i="5"/>
  <c r="I38" i="5"/>
  <c r="I39" i="5"/>
  <c r="I40" i="5"/>
  <c r="I42" i="5"/>
  <c r="I43" i="5"/>
  <c r="I44" i="5"/>
  <c r="I45" i="5"/>
  <c r="I46" i="5"/>
  <c r="I47" i="5"/>
  <c r="I48" i="5"/>
  <c r="I49" i="5"/>
  <c r="I50" i="5"/>
  <c r="I52" i="5"/>
  <c r="H50" i="1"/>
  <c r="H43" i="1"/>
  <c r="F41" i="1"/>
  <c r="H41" i="1"/>
  <c r="F39" i="1"/>
  <c r="H39" i="1"/>
  <c r="H35" i="1"/>
  <c r="H36" i="1"/>
  <c r="H37" i="1"/>
  <c r="F33" i="1"/>
  <c r="H33" i="1"/>
  <c r="H45" i="1"/>
  <c r="H27" i="1"/>
  <c r="H48" i="1"/>
  <c r="H52" i="1"/>
</calcChain>
</file>

<file path=xl/sharedStrings.xml><?xml version="1.0" encoding="utf-8"?>
<sst xmlns="http://schemas.openxmlformats.org/spreadsheetml/2006/main" count="189" uniqueCount="166">
  <si>
    <t>在宅指導管理料</t>
    <rPh sb="0" eb="2">
      <t>ザイタク</t>
    </rPh>
    <rPh sb="2" eb="4">
      <t>シドウ</t>
    </rPh>
    <rPh sb="4" eb="7">
      <t>カンリリョウ</t>
    </rPh>
    <phoneticPr fontId="2"/>
  </si>
  <si>
    <t>加算</t>
    <rPh sb="0" eb="2">
      <t>カサン</t>
    </rPh>
    <phoneticPr fontId="2"/>
  </si>
  <si>
    <t>酸素濃縮装置加算</t>
    <rPh sb="0" eb="2">
      <t>サンソ</t>
    </rPh>
    <rPh sb="2" eb="4">
      <t>ノウシュク</t>
    </rPh>
    <rPh sb="4" eb="6">
      <t>ソウチ</t>
    </rPh>
    <rPh sb="6" eb="8">
      <t>カサン</t>
    </rPh>
    <phoneticPr fontId="2"/>
  </si>
  <si>
    <t>注入ポンプ加算</t>
    <rPh sb="0" eb="2">
      <t>チュウニュウ</t>
    </rPh>
    <rPh sb="5" eb="7">
      <t>カサン</t>
    </rPh>
    <phoneticPr fontId="2"/>
  </si>
  <si>
    <t>人工鼻加算</t>
    <rPh sb="0" eb="3">
      <t>ジンコウバナ</t>
    </rPh>
    <rPh sb="3" eb="5">
      <t>カサン</t>
    </rPh>
    <phoneticPr fontId="2"/>
  </si>
  <si>
    <t>排痰補助装置加算</t>
    <rPh sb="0" eb="2">
      <t>ハイタン</t>
    </rPh>
    <rPh sb="2" eb="4">
      <t>ホジョ</t>
    </rPh>
    <rPh sb="4" eb="6">
      <t>ソウチ</t>
    </rPh>
    <rPh sb="6" eb="8">
      <t>カサン</t>
    </rPh>
    <phoneticPr fontId="2"/>
  </si>
  <si>
    <t>酸素ボンベ加算</t>
    <rPh sb="0" eb="2">
      <t>サンソ</t>
    </rPh>
    <rPh sb="5" eb="7">
      <t>カサン</t>
    </rPh>
    <phoneticPr fontId="2"/>
  </si>
  <si>
    <t>酸素療法材料加算</t>
    <rPh sb="0" eb="4">
      <t>サンソリョウホウ</t>
    </rPh>
    <rPh sb="4" eb="6">
      <t>ザイリョウ</t>
    </rPh>
    <rPh sb="6" eb="8">
      <t>カサン</t>
    </rPh>
    <phoneticPr fontId="2"/>
  </si>
  <si>
    <t>陽圧人工呼吸器加算</t>
    <rPh sb="0" eb="2">
      <t>ヨウアツ</t>
    </rPh>
    <rPh sb="2" eb="7">
      <t>ジンコウコキュウキ</t>
    </rPh>
    <rPh sb="7" eb="9">
      <t>カサン</t>
    </rPh>
    <phoneticPr fontId="2"/>
  </si>
  <si>
    <t>経管栄養セット加算</t>
    <rPh sb="0" eb="2">
      <t>ケイカン</t>
    </rPh>
    <rPh sb="2" eb="4">
      <t>エイヨウ</t>
    </rPh>
    <rPh sb="7" eb="9">
      <t>カサン</t>
    </rPh>
    <phoneticPr fontId="2"/>
  </si>
  <si>
    <t>中心静脈栄養輸液セット加算</t>
    <rPh sb="0" eb="4">
      <t>チュウシンジョウミャク</t>
    </rPh>
    <rPh sb="4" eb="6">
      <t>エイヨウ</t>
    </rPh>
    <rPh sb="6" eb="8">
      <t>ユエキ</t>
    </rPh>
    <rPh sb="11" eb="13">
      <t>カサン</t>
    </rPh>
    <phoneticPr fontId="2"/>
  </si>
  <si>
    <t>間歇バルーンカテ</t>
    <rPh sb="0" eb="2">
      <t>カンケツ</t>
    </rPh>
    <phoneticPr fontId="2"/>
  </si>
  <si>
    <t>　本体</t>
    <rPh sb="1" eb="3">
      <t>ホンタイ</t>
    </rPh>
    <phoneticPr fontId="2"/>
  </si>
  <si>
    <t>　フーバー針</t>
    <rPh sb="5" eb="6">
      <t>ハリ</t>
    </rPh>
    <phoneticPr fontId="2"/>
  </si>
  <si>
    <t>　輸液バッグ</t>
    <rPh sb="1" eb="3">
      <t>ユエキ</t>
    </rPh>
    <phoneticPr fontId="2"/>
  </si>
  <si>
    <t>気管切開留置用チューブ</t>
    <rPh sb="0" eb="4">
      <t>キカンセッカイ</t>
    </rPh>
    <rPh sb="4" eb="6">
      <t>リュウチ</t>
    </rPh>
    <rPh sb="6" eb="7">
      <t>ヨウ</t>
    </rPh>
    <phoneticPr fontId="2"/>
  </si>
  <si>
    <t>カフなし</t>
  </si>
  <si>
    <t>寝たきり患者膀胱留置用カテーテル</t>
    <rPh sb="0" eb="1">
      <t>ネ</t>
    </rPh>
    <rPh sb="4" eb="6">
      <t>カンジャ</t>
    </rPh>
    <rPh sb="6" eb="8">
      <t>ボウコウ</t>
    </rPh>
    <rPh sb="8" eb="10">
      <t>リュウチ</t>
    </rPh>
    <rPh sb="10" eb="11">
      <t>ヨウ</t>
    </rPh>
    <phoneticPr fontId="2"/>
  </si>
  <si>
    <t>寝たきり患者処置用栄養カテーテル</t>
    <rPh sb="0" eb="1">
      <t>ネ</t>
    </rPh>
    <rPh sb="4" eb="6">
      <t>カンジャ</t>
    </rPh>
    <rPh sb="6" eb="8">
      <t>ショチ</t>
    </rPh>
    <rPh sb="8" eb="9">
      <t>ヨウ</t>
    </rPh>
    <rPh sb="9" eb="11">
      <t>エイヨウ</t>
    </rPh>
    <phoneticPr fontId="2"/>
  </si>
  <si>
    <t>人工呼吸器指導管理料</t>
    <phoneticPr fontId="2"/>
  </si>
  <si>
    <t>自己導尿指導管理料</t>
    <phoneticPr fontId="2"/>
  </si>
  <si>
    <t>寝たきり処置指導管理料</t>
    <phoneticPr fontId="2"/>
  </si>
  <si>
    <t>気管切開指導管理料</t>
    <phoneticPr fontId="2"/>
  </si>
  <si>
    <t>中心静脈栄養法指導管理料</t>
    <phoneticPr fontId="2"/>
  </si>
  <si>
    <t>点数</t>
    <rPh sb="0" eb="2">
      <t>テンスウ</t>
    </rPh>
    <phoneticPr fontId="2"/>
  </si>
  <si>
    <t>材料加算</t>
    <rPh sb="0" eb="2">
      <t>ザイリョウ</t>
    </rPh>
    <rPh sb="2" eb="4">
      <t>カサン</t>
    </rPh>
    <phoneticPr fontId="2"/>
  </si>
  <si>
    <t>保険材料</t>
    <rPh sb="0" eb="2">
      <t>ホケン</t>
    </rPh>
    <rPh sb="2" eb="4">
      <t>ザイリョウ</t>
    </rPh>
    <phoneticPr fontId="2"/>
  </si>
  <si>
    <t>酸素濃縮装置加算</t>
  </si>
  <si>
    <t>酸素ボンベ加算</t>
  </si>
  <si>
    <t>酸素療法材料加算</t>
  </si>
  <si>
    <t>経管栄養セット加算</t>
  </si>
  <si>
    <t>カフ上部吸引機能なし(二重管)</t>
  </si>
  <si>
    <t>カフ上部吸引機能あり(二重管)</t>
    <phoneticPr fontId="2"/>
  </si>
  <si>
    <t>点</t>
    <rPh sb="0" eb="1">
      <t>テン</t>
    </rPh>
    <phoneticPr fontId="2"/>
  </si>
  <si>
    <t>酸素療法指導管理料</t>
    <rPh sb="0" eb="4">
      <t>サンソリョウホウ</t>
    </rPh>
    <rPh sb="4" eb="6">
      <t>シドウ</t>
    </rPh>
    <rPh sb="6" eb="9">
      <t>カンリリョウ</t>
    </rPh>
    <phoneticPr fontId="2"/>
  </si>
  <si>
    <t>持続陽圧呼吸指導管理料</t>
    <rPh sb="0" eb="4">
      <t>ジゾクヨウアツ</t>
    </rPh>
    <rPh sb="4" eb="6">
      <t>コキュウ</t>
    </rPh>
    <rPh sb="6" eb="8">
      <t>シドウ</t>
    </rPh>
    <rPh sb="8" eb="11">
      <t>カンリリョウ</t>
    </rPh>
    <phoneticPr fontId="2"/>
  </si>
  <si>
    <t>c107</t>
    <phoneticPr fontId="2"/>
  </si>
  <si>
    <t>c103</t>
    <phoneticPr fontId="2"/>
  </si>
  <si>
    <t>c105</t>
    <phoneticPr fontId="2"/>
  </si>
  <si>
    <t>c105-2</t>
    <phoneticPr fontId="2"/>
  </si>
  <si>
    <t>c106</t>
    <phoneticPr fontId="2"/>
  </si>
  <si>
    <t>c109</t>
    <phoneticPr fontId="2"/>
  </si>
  <si>
    <t>c112</t>
    <phoneticPr fontId="2"/>
  </si>
  <si>
    <t>c104</t>
    <phoneticPr fontId="2"/>
  </si>
  <si>
    <t>c107-2</t>
    <phoneticPr fontId="2"/>
  </si>
  <si>
    <t>小児経管栄養法指導管理料</t>
    <rPh sb="0" eb="2">
      <t>ショウニ</t>
    </rPh>
    <rPh sb="2" eb="4">
      <t>ケイカン</t>
    </rPh>
    <rPh sb="4" eb="6">
      <t>エイヨウ</t>
    </rPh>
    <rPh sb="6" eb="7">
      <t>ホウ</t>
    </rPh>
    <rPh sb="7" eb="9">
      <t>シドウ</t>
    </rPh>
    <rPh sb="9" eb="12">
      <t>カンリリョウ</t>
    </rPh>
    <phoneticPr fontId="2"/>
  </si>
  <si>
    <t>成分経管栄養法指導管理料</t>
    <rPh sb="2" eb="4">
      <t>ケイカン</t>
    </rPh>
    <rPh sb="4" eb="6">
      <t>エイヨウ</t>
    </rPh>
    <rPh sb="6" eb="7">
      <t>ホウ</t>
    </rPh>
    <phoneticPr fontId="2"/>
  </si>
  <si>
    <t>c164</t>
    <phoneticPr fontId="2"/>
  </si>
  <si>
    <t>c158</t>
    <phoneticPr fontId="2"/>
  </si>
  <si>
    <t>c157</t>
    <phoneticPr fontId="2"/>
  </si>
  <si>
    <t>c171</t>
    <phoneticPr fontId="2"/>
  </si>
  <si>
    <t>c162</t>
    <phoneticPr fontId="2"/>
  </si>
  <si>
    <t>c169</t>
    <phoneticPr fontId="2"/>
  </si>
  <si>
    <t>c170</t>
    <phoneticPr fontId="2"/>
  </si>
  <si>
    <t>c160</t>
    <phoneticPr fontId="2"/>
  </si>
  <si>
    <t>c161</t>
    <phoneticPr fontId="2"/>
  </si>
  <si>
    <t>c163</t>
    <phoneticPr fontId="2"/>
  </si>
  <si>
    <t>【注意】</t>
    <rPh sb="1" eb="3">
      <t>チュウイ</t>
    </rPh>
    <phoneticPr fontId="2"/>
  </si>
  <si>
    <t>本体</t>
    <rPh sb="0" eb="2">
      <t>ホンタイ</t>
    </rPh>
    <phoneticPr fontId="2"/>
  </si>
  <si>
    <t>フーバー針</t>
    <rPh sb="4" eb="5">
      <t>ハリ</t>
    </rPh>
    <phoneticPr fontId="2"/>
  </si>
  <si>
    <t>輸液バッグ</t>
    <rPh sb="0" eb="2">
      <t>ユエキ</t>
    </rPh>
    <phoneticPr fontId="2"/>
  </si>
  <si>
    <t>カフ上部吸引機能あり(一重管)</t>
    <phoneticPr fontId="2"/>
  </si>
  <si>
    <t>カフ上部吸引機能なし(一重管)</t>
    <phoneticPr fontId="2"/>
  </si>
  <si>
    <t>経鼻乳幼児用・一般型</t>
    <rPh sb="0" eb="2">
      <t>ケイビ</t>
    </rPh>
    <rPh sb="2" eb="5">
      <t>ニュウヨウジ</t>
    </rPh>
    <rPh sb="5" eb="6">
      <t>ヨウ</t>
    </rPh>
    <rPh sb="7" eb="10">
      <t>イッパンガタ</t>
    </rPh>
    <phoneticPr fontId="2"/>
  </si>
  <si>
    <t>経鼻乳幼児用・非DEHP型</t>
    <rPh sb="0" eb="2">
      <t>ケイビ</t>
    </rPh>
    <rPh sb="2" eb="5">
      <t>ニュウヨウジ</t>
    </rPh>
    <rPh sb="5" eb="6">
      <t>ヨウ</t>
    </rPh>
    <rPh sb="7" eb="8">
      <t>ヒ</t>
    </rPh>
    <rPh sb="12" eb="13">
      <t>ガタ</t>
    </rPh>
    <phoneticPr fontId="2"/>
  </si>
  <si>
    <t>経鼻一般用</t>
    <rPh sb="0" eb="2">
      <t>ケイビ</t>
    </rPh>
    <rPh sb="2" eb="5">
      <t>イッパンヨウ</t>
    </rPh>
    <phoneticPr fontId="2"/>
  </si>
  <si>
    <t>経鼻特殊型</t>
    <rPh sb="0" eb="2">
      <t>ケイビ</t>
    </rPh>
    <rPh sb="2" eb="4">
      <t>トクシュ</t>
    </rPh>
    <rPh sb="4" eb="5">
      <t>カタ</t>
    </rPh>
    <phoneticPr fontId="2"/>
  </si>
  <si>
    <t>経鼻経腸栄養型</t>
    <rPh sb="0" eb="2">
      <t>ケイビ</t>
    </rPh>
    <rPh sb="2" eb="4">
      <t>ケイチョウ</t>
    </rPh>
    <rPh sb="4" eb="6">
      <t>エイヨウ</t>
    </rPh>
    <rPh sb="6" eb="7">
      <t>ガタ</t>
    </rPh>
    <phoneticPr fontId="2"/>
  </si>
  <si>
    <t>腸瘻用</t>
    <rPh sb="0" eb="2">
      <t>チョウロウ</t>
    </rPh>
    <rPh sb="2" eb="3">
      <t>ヨウ</t>
    </rPh>
    <phoneticPr fontId="2"/>
  </si>
  <si>
    <r>
      <t>中心静脈栄養用輸液セット</t>
    </r>
    <r>
      <rPr>
        <sz val="12"/>
        <color theme="1"/>
        <rFont val="Yu Gothic"/>
        <family val="2"/>
        <charset val="128"/>
        <scheme val="minor"/>
      </rPr>
      <t>（７組以降）</t>
    </r>
    <rPh sb="0" eb="4">
      <t>チュウシンジョウミャク</t>
    </rPh>
    <rPh sb="4" eb="6">
      <t>エイヨウ</t>
    </rPh>
    <rPh sb="6" eb="7">
      <t>ヨウ</t>
    </rPh>
    <rPh sb="7" eb="9">
      <t>ユエキ</t>
    </rPh>
    <rPh sb="14" eb="15">
      <t>クミ</t>
    </rPh>
    <rPh sb="15" eb="17">
      <t>イコウ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</si>
  <si>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</si>
  <si>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</si>
  <si>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２管一般（Ⅰ）</t>
    <rPh sb="1" eb="2">
      <t>クダ</t>
    </rPh>
    <rPh sb="2" eb="4">
      <t>イッパン</t>
    </rPh>
    <phoneticPr fontId="2"/>
  </si>
  <si>
    <t>２管一般（Ⅱ）標準用</t>
    <rPh sb="1" eb="2">
      <t>クダ</t>
    </rPh>
    <rPh sb="2" eb="4">
      <t>イッパン</t>
    </rPh>
    <rPh sb="7" eb="9">
      <t>ヒョウジュン</t>
    </rPh>
    <rPh sb="9" eb="10">
      <t>ヨウ</t>
    </rPh>
    <phoneticPr fontId="2"/>
  </si>
  <si>
    <t>２管一般（Ⅱ）閉鎖式導尿システム</t>
    <rPh sb="1" eb="2">
      <t>クダ</t>
    </rPh>
    <rPh sb="2" eb="4">
      <t>イッパン</t>
    </rPh>
    <rPh sb="7" eb="9">
      <t>ヘイサ</t>
    </rPh>
    <rPh sb="9" eb="10">
      <t>シキ</t>
    </rPh>
    <rPh sb="10" eb="12">
      <t>ドウニョウ</t>
    </rPh>
    <phoneticPr fontId="2"/>
  </si>
  <si>
    <t>２管一般（Ⅲ）標準用</t>
    <rPh sb="1" eb="2">
      <t>クダ</t>
    </rPh>
    <rPh sb="2" eb="4">
      <t>イッパン</t>
    </rPh>
    <rPh sb="7" eb="9">
      <t>ヒョウジュン</t>
    </rPh>
    <rPh sb="9" eb="10">
      <t>ヨウ</t>
    </rPh>
    <phoneticPr fontId="2"/>
  </si>
  <si>
    <t>２管一般（Ⅲ）閉鎖式導尿システム</t>
    <rPh sb="1" eb="2">
      <t>クダ</t>
    </rPh>
    <rPh sb="2" eb="4">
      <t>イッパン</t>
    </rPh>
    <rPh sb="7" eb="9">
      <t>ヘイサ</t>
    </rPh>
    <rPh sb="9" eb="10">
      <t>シキ</t>
    </rPh>
    <rPh sb="10" eb="12">
      <t>ドウニョウ</t>
    </rPh>
    <phoneticPr fontId="2"/>
  </si>
  <si>
    <t>特定(Ⅰ)</t>
    <rPh sb="0" eb="2">
      <t>トクテイ</t>
    </rPh>
    <phoneticPr fontId="2"/>
  </si>
  <si>
    <t>特定(Ⅱ)</t>
    <rPh sb="0" eb="2">
      <t>トクテイ</t>
    </rPh>
    <phoneticPr fontId="2"/>
  </si>
  <si>
    <t>価格(円)</t>
    <rPh sb="0" eb="2">
      <t>カカク</t>
    </rPh>
    <rPh sb="3" eb="4">
      <t>エン</t>
    </rPh>
    <phoneticPr fontId="2"/>
  </si>
  <si>
    <t>中心静脈栄養用輸液セット</t>
    <rPh sb="0" eb="4">
      <t>チュウシンジョウミャク</t>
    </rPh>
    <rPh sb="4" eb="6">
      <t>エイヨウ</t>
    </rPh>
    <rPh sb="6" eb="7">
      <t>ヨウ</t>
    </rPh>
    <rPh sb="7" eb="9">
      <t>ユエキ</t>
    </rPh>
    <phoneticPr fontId="2"/>
  </si>
  <si>
    <t>（６組までは加算で算定済み）</t>
    <phoneticPr fontId="2"/>
  </si>
  <si>
    <t>医療材料合計</t>
    <rPh sb="0" eb="2">
      <t>イリョウ</t>
    </rPh>
    <rPh sb="2" eb="4">
      <t>ザイリョウ</t>
    </rPh>
    <rPh sb="4" eb="6">
      <t>ゴウケイ</t>
    </rPh>
    <phoneticPr fontId="2"/>
  </si>
  <si>
    <t>収入合計</t>
    <rPh sb="0" eb="2">
      <t>シュウニュウ</t>
    </rPh>
    <rPh sb="2" eb="4">
      <t>ゴウケイ</t>
    </rPh>
    <phoneticPr fontId="2"/>
  </si>
  <si>
    <t>間歇バルーンカテ</t>
  </si>
  <si>
    <t>カフ上部吸引機能あり(二重管)</t>
  </si>
  <si>
    <t>http://www.ipa.or.jp/info/2016/info_2016_zairyou1.pdf</t>
  </si>
  <si>
    <t>【在宅指導管理料　及び　支給物品リスト】</t>
    <rPh sb="1" eb="3">
      <t>ザイタク</t>
    </rPh>
    <rPh sb="3" eb="5">
      <t>シドウ</t>
    </rPh>
    <rPh sb="5" eb="8">
      <t>カンリリョウ</t>
    </rPh>
    <rPh sb="9" eb="10">
      <t>オヨ</t>
    </rPh>
    <rPh sb="12" eb="14">
      <t>シキュウ</t>
    </rPh>
    <rPh sb="14" eb="16">
      <t>ブッピン</t>
    </rPh>
    <phoneticPr fontId="2"/>
  </si>
  <si>
    <t>処置材料</t>
    <rPh sb="0" eb="2">
      <t>ショチ</t>
    </rPh>
    <rPh sb="2" eb="4">
      <t>ザイリョウ</t>
    </rPh>
    <phoneticPr fontId="2"/>
  </si>
  <si>
    <t>交換用胃瘻カテーテル(バルーン型）</t>
    <rPh sb="15" eb="16">
      <t>ガタ</t>
    </rPh>
    <phoneticPr fontId="2"/>
  </si>
  <si>
    <t>胃瘻交換カテーテルは処置材料で請求</t>
    <rPh sb="0" eb="2">
      <t>イロウ</t>
    </rPh>
    <rPh sb="2" eb="4">
      <t>コウカン</t>
    </rPh>
    <rPh sb="10" eb="12">
      <t>ショチ</t>
    </rPh>
    <rPh sb="12" eb="14">
      <t>ザイリョウ</t>
    </rPh>
    <rPh sb="15" eb="17">
      <t>セイキュウ</t>
    </rPh>
    <phoneticPr fontId="2"/>
  </si>
  <si>
    <t>特定保険医療材料（実費請求分）　14で請求</t>
    <rPh sb="0" eb="2">
      <t>トクテイ</t>
    </rPh>
    <rPh sb="2" eb="4">
      <t>ホケン</t>
    </rPh>
    <rPh sb="4" eb="6">
      <t>イリョウ</t>
    </rPh>
    <rPh sb="6" eb="8">
      <t>ザイリョウ</t>
    </rPh>
    <rPh sb="9" eb="11">
      <t>ジッピ</t>
    </rPh>
    <rPh sb="11" eb="14">
      <t>セイキュウブン</t>
    </rPh>
    <rPh sb="19" eb="21">
      <t>セイキュウ</t>
    </rPh>
    <phoneticPr fontId="2"/>
  </si>
  <si>
    <t>【 ID 】</t>
    <phoneticPr fontId="2"/>
  </si>
  <si>
    <r>
      <t>　　　　　</t>
    </r>
    <r>
      <rPr>
        <sz val="14"/>
        <color theme="1"/>
        <rFont val="Yu Gothic"/>
        <family val="3"/>
        <charset val="128"/>
        <scheme val="minor"/>
      </rPr>
      <t>氏名</t>
    </r>
    <r>
      <rPr>
        <u/>
        <sz val="14"/>
        <color theme="1"/>
        <rFont val="Yu Gothic"/>
        <family val="3"/>
        <charset val="128"/>
        <scheme val="minor"/>
      </rPr>
      <t>　　　　　　　　　　　　　</t>
    </r>
    <r>
      <rPr>
        <u/>
        <sz val="14"/>
        <color theme="0"/>
        <rFont val="Yu Gothic"/>
        <family val="3"/>
        <charset val="128"/>
        <scheme val="minor"/>
      </rPr>
      <t>．</t>
    </r>
    <rPh sb="5" eb="7">
      <t>シメイ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</si>
  <si>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</si>
  <si>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【　支給物品一覧　】</t>
    <phoneticPr fontId="2"/>
  </si>
  <si>
    <t>単価</t>
    <rPh sb="0" eb="2">
      <t>タンカ</t>
    </rPh>
    <phoneticPr fontId="2"/>
  </si>
  <si>
    <t>予定数量</t>
    <rPh sb="0" eb="2">
      <t>ヨテイ</t>
    </rPh>
    <rPh sb="2" eb="4">
      <t>スウリョウ</t>
    </rPh>
    <phoneticPr fontId="2"/>
  </si>
  <si>
    <t>予定金額</t>
    <rPh sb="0" eb="2">
      <t>ヨテイ</t>
    </rPh>
    <rPh sb="2" eb="4">
      <t>キンガク</t>
    </rPh>
    <phoneticPr fontId="2"/>
  </si>
  <si>
    <t>品番</t>
    <rPh sb="0" eb="2">
      <t>ヒンバン</t>
    </rPh>
    <phoneticPr fontId="2"/>
  </si>
  <si>
    <t>□</t>
    <phoneticPr fontId="2"/>
  </si>
  <si>
    <t>　</t>
    <phoneticPr fontId="2"/>
  </si>
  <si>
    <t>　</t>
    <phoneticPr fontId="2"/>
  </si>
  <si>
    <t>分類</t>
    <rPh sb="0" eb="2">
      <t>ブンルイ</t>
    </rPh>
    <phoneticPr fontId="2"/>
  </si>
  <si>
    <t>名称</t>
    <rPh sb="0" eb="2">
      <t>メイショウ</t>
    </rPh>
    <phoneticPr fontId="2"/>
  </si>
  <si>
    <t>規格</t>
    <rPh sb="0" eb="2">
      <t>キカク</t>
    </rPh>
    <phoneticPr fontId="2"/>
  </si>
  <si>
    <t>1000cc</t>
    <phoneticPr fontId="2"/>
  </si>
  <si>
    <t>滅菌精製水</t>
    <rPh sb="0" eb="2">
      <t>メッキン</t>
    </rPh>
    <rPh sb="2" eb="5">
      <t>セイセイスイ</t>
    </rPh>
    <phoneticPr fontId="2"/>
  </si>
  <si>
    <t>人工鼻</t>
    <rPh sb="0" eb="3">
      <t>ジンコウバナ</t>
    </rPh>
    <phoneticPr fontId="2"/>
  </si>
  <si>
    <t>100cc</t>
    <phoneticPr fontId="2"/>
  </si>
  <si>
    <t>呼吸器関連</t>
    <rPh sb="0" eb="3">
      <t>コキュウキ</t>
    </rPh>
    <rPh sb="3" eb="5">
      <t>カンレン</t>
    </rPh>
    <phoneticPr fontId="2"/>
  </si>
  <si>
    <t>ネルコアセンサー</t>
    <phoneticPr fontId="2"/>
  </si>
  <si>
    <t>栄養関連</t>
    <rPh sb="0" eb="2">
      <t>エイヨウ</t>
    </rPh>
    <rPh sb="2" eb="4">
      <t>カンレン</t>
    </rPh>
    <phoneticPr fontId="2"/>
  </si>
  <si>
    <t>栄養ボトル</t>
    <rPh sb="0" eb="2">
      <t>エイヨウ</t>
    </rPh>
    <phoneticPr fontId="2"/>
  </si>
  <si>
    <t>栄養点滴セット</t>
    <rPh sb="0" eb="2">
      <t>エイヨウ</t>
    </rPh>
    <rPh sb="2" eb="4">
      <t>テンテキ</t>
    </rPh>
    <phoneticPr fontId="2"/>
  </si>
  <si>
    <t>ネラトンカテーテル</t>
    <phoneticPr fontId="2"/>
  </si>
  <si>
    <t>ソフトネックホルダー</t>
    <phoneticPr fontId="2"/>
  </si>
  <si>
    <t>気管内吸引カテーテル</t>
    <rPh sb="0" eb="3">
      <t>キカンナイ</t>
    </rPh>
    <rPh sb="3" eb="5">
      <t>キュウイン</t>
    </rPh>
    <phoneticPr fontId="2"/>
  </si>
  <si>
    <t>シリンジ</t>
    <phoneticPr fontId="2"/>
  </si>
  <si>
    <t>50cc</t>
    <phoneticPr fontId="2"/>
  </si>
  <si>
    <t>20cc</t>
    <phoneticPr fontId="2"/>
  </si>
  <si>
    <t>衛生材料</t>
    <rPh sb="0" eb="2">
      <t>エイセイ</t>
    </rPh>
    <rPh sb="2" eb="4">
      <t>ザイリョウ</t>
    </rPh>
    <phoneticPr fontId="2"/>
  </si>
  <si>
    <t>滅菌Yカットガーゼ</t>
    <rPh sb="0" eb="2">
      <t>メッキン</t>
    </rPh>
    <phoneticPr fontId="2"/>
  </si>
  <si>
    <t>コットンパック</t>
    <phoneticPr fontId="2"/>
  </si>
  <si>
    <t>コーケンカニューレホルダー</t>
    <phoneticPr fontId="2"/>
  </si>
  <si>
    <t>キシロカインゼリー</t>
    <phoneticPr fontId="2"/>
  </si>
  <si>
    <t>塩化ベンザルコニウム</t>
    <rPh sb="0" eb="2">
      <t>エンカ</t>
    </rPh>
    <phoneticPr fontId="2"/>
  </si>
  <si>
    <t>イソジン消毒液</t>
    <rPh sb="4" eb="7">
      <t>ショウドクエキ</t>
    </rPh>
    <phoneticPr fontId="2"/>
  </si>
  <si>
    <t>ゴージョーMHS</t>
    <phoneticPr fontId="2"/>
  </si>
  <si>
    <t>350cc</t>
    <phoneticPr fontId="2"/>
  </si>
  <si>
    <t>500cc</t>
    <phoneticPr fontId="2"/>
  </si>
  <si>
    <t>250cc</t>
    <phoneticPr fontId="2"/>
  </si>
  <si>
    <t>オキシドール</t>
    <phoneticPr fontId="2"/>
  </si>
  <si>
    <t>500cc</t>
    <phoneticPr fontId="2"/>
  </si>
  <si>
    <t>ヘキザックアルコール</t>
    <phoneticPr fontId="2"/>
  </si>
  <si>
    <t>消毒用アルコール</t>
    <rPh sb="0" eb="3">
      <t>ショウドクヨウ</t>
    </rPh>
    <phoneticPr fontId="2"/>
  </si>
  <si>
    <t>500cc</t>
    <phoneticPr fontId="2"/>
  </si>
  <si>
    <t>消毒液</t>
    <rPh sb="0" eb="3">
      <t>ショウドクエキ</t>
    </rPh>
    <phoneticPr fontId="2"/>
  </si>
  <si>
    <t>栄養カテーテル</t>
    <rPh sb="0" eb="2">
      <t>エイヨウ</t>
    </rPh>
    <phoneticPr fontId="2"/>
  </si>
  <si>
    <t>カテーテル</t>
    <phoneticPr fontId="2"/>
  </si>
  <si>
    <t>支出合計</t>
    <rPh sb="0" eb="2">
      <t>シシュツ</t>
    </rPh>
    <rPh sb="2" eb="4">
      <t>ゴウケイ</t>
    </rPh>
    <phoneticPr fontId="2"/>
  </si>
  <si>
    <t>物品支出合計</t>
    <rPh sb="0" eb="2">
      <t>ブッピン</t>
    </rPh>
    <rPh sb="2" eb="4">
      <t>シシュツ</t>
    </rPh>
    <rPh sb="4" eb="6">
      <t>ゴウケイ</t>
    </rPh>
    <phoneticPr fontId="2"/>
  </si>
  <si>
    <t>指導管理料</t>
    <rPh sb="0" eb="2">
      <t>シドウ</t>
    </rPh>
    <rPh sb="2" eb="5">
      <t>カンリリョウ</t>
    </rPh>
    <phoneticPr fontId="2"/>
  </si>
  <si>
    <t>減算</t>
    <rPh sb="0" eb="2">
      <t>ゲンサン</t>
    </rPh>
    <phoneticPr fontId="2"/>
  </si>
  <si>
    <t>収  支</t>
    <rPh sb="0" eb="1">
      <t>オサム</t>
    </rPh>
    <rPh sb="3" eb="4">
      <t>シ</t>
    </rPh>
    <phoneticPr fontId="2"/>
  </si>
  <si>
    <t>レンタル料</t>
    <rPh sb="4" eb="5">
      <t>リョウ</t>
    </rPh>
    <phoneticPr fontId="2"/>
  </si>
  <si>
    <t>人工呼吸器</t>
    <rPh sb="0" eb="5">
      <t>ジンコウコキュウキ</t>
    </rPh>
    <phoneticPr fontId="2"/>
  </si>
  <si>
    <t>酸素濃縮器</t>
    <rPh sb="0" eb="2">
      <t>サンソ</t>
    </rPh>
    <rPh sb="2" eb="4">
      <t>ノウシュク</t>
    </rPh>
    <rPh sb="4" eb="5">
      <t>ウツワ</t>
    </rPh>
    <phoneticPr fontId="2"/>
  </si>
  <si>
    <t>排痰補助装置</t>
    <rPh sb="0" eb="2">
      <t>ハイタン</t>
    </rPh>
    <rPh sb="2" eb="4">
      <t>ホジョ</t>
    </rPh>
    <rPh sb="4" eb="6">
      <t>ソウチ</t>
    </rPh>
    <phoneticPr fontId="2"/>
  </si>
  <si>
    <t>経管栄養注入ポンプ</t>
    <rPh sb="0" eb="4">
      <t>ケイカンエイヨウ</t>
    </rPh>
    <rPh sb="4" eb="6">
      <t>チュウニュウ</t>
    </rPh>
    <phoneticPr fontId="2"/>
  </si>
  <si>
    <t>中心静脈栄養注入ポンプ</t>
    <rPh sb="0" eb="2">
      <t>チュウシン</t>
    </rPh>
    <rPh sb="2" eb="4">
      <t>ジョウミャク</t>
    </rPh>
    <rPh sb="4" eb="6">
      <t>エイヨウ</t>
    </rPh>
    <rPh sb="6" eb="8">
      <t>チュウニュウ</t>
    </rPh>
    <phoneticPr fontId="2"/>
  </si>
  <si>
    <t>円</t>
    <rPh sb="0" eb="1">
      <t>エン</t>
    </rPh>
    <phoneticPr fontId="2"/>
  </si>
  <si>
    <t>レンタル料合計</t>
    <rPh sb="4" eb="5">
      <t>リョウ</t>
    </rPh>
    <rPh sb="5" eb="7">
      <t>ゴウケイ</t>
    </rPh>
    <phoneticPr fontId="2"/>
  </si>
  <si>
    <t>収入合計点数</t>
    <rPh sb="0" eb="2">
      <t>シュウニュウ</t>
    </rPh>
    <rPh sb="2" eb="4">
      <t>ゴウケイ</t>
    </rPh>
    <rPh sb="4" eb="6">
      <t>テンスウ</t>
    </rPh>
    <phoneticPr fontId="2"/>
  </si>
  <si>
    <t>排痰補助装置加算</t>
  </si>
  <si>
    <t>月間基準数</t>
    <rPh sb="0" eb="2">
      <t>ゲッカン</t>
    </rPh>
    <rPh sb="2" eb="4">
      <t>キジュン</t>
    </rPh>
    <rPh sb="4" eb="5">
      <t>スウ</t>
    </rPh>
    <phoneticPr fontId="2"/>
  </si>
  <si>
    <t>フィーディングバッグ</t>
    <phoneticPr fontId="22"/>
  </si>
  <si>
    <t>500cc</t>
    <phoneticPr fontId="2"/>
  </si>
  <si>
    <t>5cc</t>
    <phoneticPr fontId="2"/>
  </si>
  <si>
    <t>10cc</t>
    <phoneticPr fontId="2"/>
  </si>
  <si>
    <t>20cc</t>
    <phoneticPr fontId="2"/>
  </si>
  <si>
    <t>2.5cc</t>
    <phoneticPr fontId="2"/>
  </si>
  <si>
    <t>注入器（カテーテルチップ）</t>
    <rPh sb="0" eb="3">
      <t>チュウニュウキ</t>
    </rPh>
    <phoneticPr fontId="2"/>
  </si>
  <si>
    <t>　</t>
    <phoneticPr fontId="2"/>
  </si>
  <si>
    <t>潤滑油</t>
    <rPh sb="0" eb="3">
      <t>ジュンカツユ</t>
    </rPh>
    <phoneticPr fontId="2"/>
  </si>
  <si>
    <t>支給
チェック</t>
    <rPh sb="0" eb="2">
      <t>シキュウ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</si>
</sst>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&quot;¥&quot;#,##0_);\(&quot;¥&quot;#,##0\)"/>
  </numFmts>
  <fonts count="26">
    <font>
      <sz val="11"/>
      <color theme="1"/>
      <name val="Yu Gothic"/>
      <family val="2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Yu Gothic"/>
      <family val="2"/>
      <scheme val="minor"/>
    </font>
    <font>
      <sz val="14"/>
      <color theme="1"/>
      <name val="ＭＳ Ｐ明朝"/>
      <family val="1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9"/>
      <color rgb="FFFF0000"/>
      <name val="Yu Gothic"/>
      <family val="2"/>
      <scheme val="minor"/>
    </font>
    <font>
      <sz val="14"/>
      <color theme="0"/>
      <name val="Yu Gothic"/>
      <family val="2"/>
      <scheme val="minor"/>
    </font>
    <font>
      <sz val="14"/>
      <color theme="0"/>
      <name val="ＭＳ Ｐ明朝"/>
      <family val="1"/>
      <charset val="128"/>
    </font>
    <font>
      <sz val="14"/>
      <color theme="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ＭＳ Ｐ明朝"/>
      <family val="1"/>
      <charset val="128"/>
    </font>
    <font>
      <sz val="14"/>
      <color theme="0" tint="-0.249977111117893"/>
      <name val="Yu Gothic"/>
      <family val="2"/>
      <scheme val="minor"/>
    </font>
    <font>
      <u/>
      <sz val="14"/>
      <color theme="1"/>
      <name val="Yu Gothic"/>
      <family val="3"/>
      <charset val="128"/>
      <scheme val="minor"/>
    </font>
    <font>
      <u/>
      <sz val="14"/>
      <color theme="0"/>
      <name val="Yu Gothic"/>
      <family val="3"/>
      <charset val="128"/>
      <scheme val="minor"/>
    </font>
    <font>
      <u/>
      <sz val="14"/>
      <color theme="1"/>
      <name val="Yu Gothic"/>
      <family val="2"/>
      <scheme val="minor"/>
    </font>
    <font>
      <sz val="6"/>
      <name val="Yu Gothic"/>
      <family val="2"/>
      <charset val="128"/>
      <scheme val="minor"/>
    </font>
    <font>
      <b/>
      <sz val="12"/>
      <color theme="0"/>
      <name val="Yu Gothic"/>
      <family val="2"/>
      <scheme val="minor"/>
    </font>
    <font>
      <b/>
      <sz val="14"/>
      <color theme="0"/>
      <name val="ＭＳ Ｐ明朝"/>
      <family val="1"/>
      <charset val="128"/>
    </font>
    <font>
      <sz val="8"/>
      <color theme="1"/>
      <name val="Yu Gothic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/>
    </xf>
    <xf numFmtId="176" fontId="6" fillId="0" borderId="0" xfId="0" applyNumberFormat="1" applyFont="1" applyAlignment="1">
      <alignment horizontal="right"/>
    </xf>
    <xf numFmtId="176" fontId="6" fillId="0" borderId="2" xfId="0" applyNumberFormat="1" applyFont="1" applyBorder="1" applyAlignment="1">
      <alignment horizontal="right"/>
    </xf>
    <xf numFmtId="0" fontId="7" fillId="0" borderId="0" xfId="0" applyFont="1"/>
    <xf numFmtId="0" fontId="5" fillId="5" borderId="0" xfId="0" applyFont="1" applyFill="1"/>
    <xf numFmtId="0" fontId="9" fillId="3" borderId="1" xfId="0" applyFont="1" applyFill="1" applyBorder="1"/>
    <xf numFmtId="0" fontId="0" fillId="6" borderId="0" xfId="0" applyFill="1"/>
    <xf numFmtId="0" fontId="0" fillId="6" borderId="0" xfId="0" applyFill="1" applyAlignment="1">
      <alignment horizontal="right"/>
    </xf>
    <xf numFmtId="0" fontId="0" fillId="7" borderId="0" xfId="0" applyFill="1"/>
    <xf numFmtId="0" fontId="0" fillId="7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8" borderId="0" xfId="0" applyFill="1"/>
    <xf numFmtId="0" fontId="0" fillId="8" borderId="0" xfId="0" applyFill="1" applyAlignment="1">
      <alignment horizontal="right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 applyFill="1"/>
    <xf numFmtId="176" fontId="6" fillId="0" borderId="0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4" xfId="0" applyFont="1" applyBorder="1"/>
    <xf numFmtId="176" fontId="6" fillId="0" borderId="4" xfId="0" applyNumberFormat="1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0" fontId="8" fillId="0" borderId="0" xfId="0" applyFont="1" applyBorder="1"/>
    <xf numFmtId="0" fontId="5" fillId="0" borderId="7" xfId="0" applyFont="1" applyBorder="1"/>
    <xf numFmtId="0" fontId="9" fillId="0" borderId="0" xfId="0" applyFont="1" applyBorder="1"/>
    <xf numFmtId="0" fontId="9" fillId="4" borderId="0" xfId="0" applyFont="1" applyFill="1" applyBorder="1"/>
    <xf numFmtId="0" fontId="5" fillId="0" borderId="0" xfId="0" applyFont="1" applyBorder="1"/>
    <xf numFmtId="0" fontId="3" fillId="0" borderId="0" xfId="0" applyFont="1" applyBorder="1"/>
    <xf numFmtId="0" fontId="5" fillId="0" borderId="8" xfId="0" applyFont="1" applyBorder="1"/>
    <xf numFmtId="0" fontId="5" fillId="0" borderId="9" xfId="0" applyFont="1" applyBorder="1"/>
    <xf numFmtId="0" fontId="3" fillId="0" borderId="9" xfId="0" applyFont="1" applyFill="1" applyBorder="1" applyAlignment="1">
      <alignment horizontal="center"/>
    </xf>
    <xf numFmtId="176" fontId="6" fillId="0" borderId="9" xfId="0" applyNumberFormat="1" applyFont="1" applyBorder="1" applyAlignment="1">
      <alignment horizontal="right"/>
    </xf>
    <xf numFmtId="0" fontId="5" fillId="0" borderId="10" xfId="0" applyFont="1" applyBorder="1"/>
    <xf numFmtId="0" fontId="9" fillId="11" borderId="0" xfId="0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177" fontId="5" fillId="0" borderId="7" xfId="0" applyNumberFormat="1" applyFont="1" applyBorder="1"/>
    <xf numFmtId="0" fontId="8" fillId="8" borderId="0" xfId="0" applyFont="1" applyFill="1" applyBorder="1"/>
    <xf numFmtId="177" fontId="13" fillId="10" borderId="7" xfId="0" applyNumberFormat="1" applyFont="1" applyFill="1" applyBorder="1"/>
    <xf numFmtId="0" fontId="3" fillId="0" borderId="9" xfId="0" applyFont="1" applyBorder="1" applyAlignment="1">
      <alignment horizontal="center"/>
    </xf>
    <xf numFmtId="3" fontId="6" fillId="0" borderId="9" xfId="0" applyNumberFormat="1" applyFont="1" applyBorder="1" applyAlignment="1">
      <alignment horizontal="right"/>
    </xf>
    <xf numFmtId="0" fontId="15" fillId="10" borderId="0" xfId="0" applyFont="1" applyFill="1" applyBorder="1" applyAlignment="1">
      <alignment horizontal="center"/>
    </xf>
    <xf numFmtId="3" fontId="14" fillId="10" borderId="0" xfId="0" applyNumberFormat="1" applyFont="1" applyFill="1" applyBorder="1" applyAlignment="1">
      <alignment horizontal="right"/>
    </xf>
    <xf numFmtId="0" fontId="13" fillId="10" borderId="0" xfId="0" applyFont="1" applyFill="1" applyBorder="1"/>
    <xf numFmtId="177" fontId="13" fillId="0" borderId="10" xfId="0" applyNumberFormat="1" applyFont="1" applyFill="1" applyBorder="1"/>
    <xf numFmtId="0" fontId="8" fillId="0" borderId="0" xfId="0" applyFont="1" applyFill="1" applyBorder="1"/>
    <xf numFmtId="0" fontId="9" fillId="7" borderId="0" xfId="0" applyFont="1" applyFill="1" applyBorder="1"/>
    <xf numFmtId="0" fontId="5" fillId="7" borderId="0" xfId="0" applyFont="1" applyFill="1"/>
    <xf numFmtId="0" fontId="16" fillId="0" borderId="0" xfId="0" applyFont="1"/>
    <xf numFmtId="0" fontId="17" fillId="0" borderId="0" xfId="0" applyFont="1"/>
    <xf numFmtId="5" fontId="5" fillId="0" borderId="7" xfId="0" applyNumberFormat="1" applyFont="1" applyBorder="1"/>
    <xf numFmtId="0" fontId="18" fillId="0" borderId="0" xfId="0" applyFont="1"/>
    <xf numFmtId="0" fontId="21" fillId="0" borderId="0" xfId="0" applyFont="1"/>
    <xf numFmtId="0" fontId="19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5" fontId="0" fillId="0" borderId="0" xfId="0" applyNumberFormat="1" applyFont="1"/>
    <xf numFmtId="5" fontId="8" fillId="0" borderId="1" xfId="0" applyNumberFormat="1" applyFont="1" applyBorder="1" applyAlignment="1">
      <alignment horizontal="center"/>
    </xf>
    <xf numFmtId="5" fontId="0" fillId="4" borderId="1" xfId="0" applyNumberFormat="1" applyFont="1" applyFill="1" applyBorder="1"/>
    <xf numFmtId="5" fontId="0" fillId="0" borderId="1" xfId="0" applyNumberFormat="1" applyFont="1" applyBorder="1"/>
    <xf numFmtId="5" fontId="3" fillId="0" borderId="0" xfId="0" applyNumberFormat="1" applyFont="1"/>
    <xf numFmtId="0" fontId="0" fillId="0" borderId="0" xfId="0" applyNumberFormat="1" applyFont="1"/>
    <xf numFmtId="0" fontId="8" fillId="0" borderId="1" xfId="0" applyNumberFormat="1" applyFont="1" applyBorder="1" applyAlignment="1">
      <alignment horizontal="center"/>
    </xf>
    <xf numFmtId="0" fontId="0" fillId="4" borderId="1" xfId="0" applyNumberFormat="1" applyFont="1" applyFill="1" applyBorder="1"/>
    <xf numFmtId="0" fontId="0" fillId="0" borderId="1" xfId="0" applyNumberFormat="1" applyFont="1" applyBorder="1"/>
    <xf numFmtId="0" fontId="3" fillId="12" borderId="13" xfId="0" applyFont="1" applyFill="1" applyBorder="1"/>
    <xf numFmtId="5" fontId="3" fillId="12" borderId="14" xfId="0" applyNumberFormat="1" applyFont="1" applyFill="1" applyBorder="1"/>
    <xf numFmtId="0" fontId="13" fillId="13" borderId="0" xfId="0" applyFont="1" applyFill="1" applyAlignment="1">
      <alignment horizontal="center"/>
    </xf>
    <xf numFmtId="176" fontId="14" fillId="13" borderId="0" xfId="0" applyNumberFormat="1" applyFont="1" applyFill="1" applyAlignment="1">
      <alignment horizontal="right"/>
    </xf>
    <xf numFmtId="0" fontId="13" fillId="13" borderId="0" xfId="0" applyFont="1" applyFill="1"/>
    <xf numFmtId="5" fontId="13" fillId="13" borderId="0" xfId="0" applyNumberFormat="1" applyFont="1" applyFill="1"/>
    <xf numFmtId="0" fontId="13" fillId="14" borderId="0" xfId="0" applyFont="1" applyFill="1" applyAlignment="1">
      <alignment horizontal="center"/>
    </xf>
    <xf numFmtId="176" fontId="14" fillId="14" borderId="0" xfId="0" applyNumberFormat="1" applyFont="1" applyFill="1" applyAlignment="1">
      <alignment horizontal="right"/>
    </xf>
    <xf numFmtId="0" fontId="13" fillId="14" borderId="0" xfId="0" applyFont="1" applyFill="1"/>
    <xf numFmtId="5" fontId="13" fillId="14" borderId="0" xfId="0" applyNumberFormat="1" applyFont="1" applyFill="1"/>
    <xf numFmtId="0" fontId="5" fillId="0" borderId="11" xfId="0" applyFont="1" applyBorder="1" applyAlignment="1">
      <alignment horizontal="center"/>
    </xf>
    <xf numFmtId="176" fontId="6" fillId="0" borderId="15" xfId="0" applyNumberFormat="1" applyFont="1" applyBorder="1" applyAlignment="1">
      <alignment horizontal="right"/>
    </xf>
    <xf numFmtId="0" fontId="5" fillId="0" borderId="15" xfId="0" applyFont="1" applyBorder="1"/>
    <xf numFmtId="5" fontId="5" fillId="0" borderId="12" xfId="0" applyNumberFormat="1" applyFont="1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9" xfId="0" applyFont="1" applyBorder="1"/>
    <xf numFmtId="5" fontId="13" fillId="9" borderId="17" xfId="0" applyNumberFormat="1" applyFont="1" applyFill="1" applyBorder="1"/>
    <xf numFmtId="0" fontId="5" fillId="0" borderId="0" xfId="0" applyFont="1" applyBorder="1" applyAlignment="1">
      <alignment horizontal="center"/>
    </xf>
    <xf numFmtId="0" fontId="3" fillId="0" borderId="0" xfId="0" applyNumberFormat="1" applyFont="1"/>
    <xf numFmtId="0" fontId="1" fillId="0" borderId="18" xfId="0" applyFont="1" applyBorder="1" applyAlignment="1">
      <alignment vertical="center"/>
    </xf>
    <xf numFmtId="0" fontId="5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  <xf numFmtId="0" fontId="23" fillId="15" borderId="16" xfId="0" applyFont="1" applyFill="1" applyBorder="1"/>
    <xf numFmtId="176" fontId="24" fillId="15" borderId="16" xfId="0" applyNumberFormat="1" applyFont="1" applyFill="1" applyBorder="1" applyAlignment="1">
      <alignment horizontal="right"/>
    </xf>
    <xf numFmtId="0" fontId="25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52"/>
  <sheetViews>
    <sheetView tabSelected="1" topLeftCell="A40" zoomScale="115" zoomScaleNormal="115" workbookViewId="0">
      <selection activeCell="K33" sqref="K33"/>
    </sheetView>
  </sheetViews>
  <sheetFormatPr defaultColWidth="9" defaultRowHeight="24"/>
  <cols>
    <col min="1" max="1" width="1" style="9" customWidth="1"/>
    <col min="2" max="2" width="2.5" style="9" customWidth="1"/>
    <col min="3" max="3" width="9.625" style="9" customWidth="1"/>
    <col min="4" max="4" width="11.5" style="9" customWidth="1"/>
    <col min="5" max="5" width="32.625" style="9" customWidth="1"/>
    <col min="6" max="6" width="10.125" style="12" customWidth="1"/>
    <col min="7" max="7" width="6.625" style="9" customWidth="1"/>
    <col min="8" max="8" width="11.625" style="9" bestFit="1" customWidth="1"/>
    <col min="9" max="9" width="1.5" style="9" customWidth="1"/>
    <col min="10" max="10" width="8.25" style="10" customWidth="1"/>
    <col min="11" max="16384" width="9" style="9"/>
  </cols>
  <sheetData>
    <row r="2" spans="2:11" ht="27" customHeight="1">
      <c r="C2" s="9" t="s">
        <v>92</v>
      </c>
      <c r="D2" s="44"/>
      <c r="E2" s="9" t="s">
        <v>93</v>
      </c>
      <c r="G2" s="67" t="s">
        <v>94</v>
      </c>
      <c r="H2" s="68"/>
      <c r="I2" s="68"/>
    </row>
    <row r="4" spans="2:11">
      <c r="C4" s="9" t="s">
        <v>87</v>
      </c>
    </row>
    <row r="6" spans="2:11" ht="8.1" customHeight="1">
      <c r="B6" s="32"/>
      <c r="C6" s="33"/>
      <c r="D6" s="33"/>
      <c r="E6" s="33"/>
      <c r="F6" s="34"/>
      <c r="G6" s="35"/>
    </row>
    <row r="7" spans="2:11">
      <c r="B7" s="36"/>
      <c r="C7" s="37" t="s">
        <v>0</v>
      </c>
      <c r="D7" s="37"/>
      <c r="E7" s="16" t="s">
        <v>45</v>
      </c>
      <c r="F7" s="31">
        <f>IFERROR(VLOOKUP($E7,指導管理料!$B$2:$C$10,2,FALSE),"")</f>
        <v>1050</v>
      </c>
      <c r="G7" s="38" t="s">
        <v>33</v>
      </c>
      <c r="I7" s="4"/>
      <c r="J7" s="104"/>
      <c r="K7" s="14"/>
    </row>
    <row r="8" spans="2:11">
      <c r="B8" s="36"/>
      <c r="C8" s="37"/>
      <c r="D8" s="37"/>
      <c r="E8" s="39"/>
      <c r="F8" s="31"/>
      <c r="G8" s="38"/>
      <c r="I8" s="4"/>
      <c r="J8" s="104"/>
      <c r="K8" s="14"/>
    </row>
    <row r="9" spans="2:11">
      <c r="B9" s="36"/>
      <c r="C9" s="37"/>
      <c r="D9" s="48" t="s">
        <v>1</v>
      </c>
      <c r="E9" s="40" t="s">
        <v>8</v>
      </c>
      <c r="F9" s="31">
        <f>IFERROR(VLOOKUP($E9,加算!$B$3:$C$12,2,FALSE),"")</f>
        <v>7480</v>
      </c>
      <c r="G9" s="38"/>
      <c r="I9" s="4"/>
      <c r="J9" s="104"/>
      <c r="K9" s="14"/>
    </row>
    <row r="10" spans="2:11">
      <c r="B10" s="36"/>
      <c r="C10" s="37"/>
      <c r="D10" s="37"/>
      <c r="E10" s="40" t="s">
        <v>27</v>
      </c>
      <c r="F10" s="31">
        <f>IFERROR(VLOOKUP($E10,加算!$B$3:$C$12,2,FALSE),"")</f>
        <v>4000</v>
      </c>
      <c r="G10" s="38"/>
      <c r="I10" s="4"/>
      <c r="J10" s="104"/>
      <c r="K10" s="14"/>
    </row>
    <row r="11" spans="2:11">
      <c r="B11" s="36"/>
      <c r="C11" s="37"/>
      <c r="D11" s="37"/>
      <c r="E11" s="40" t="s">
        <v>28</v>
      </c>
      <c r="F11" s="31">
        <f>IFERROR(VLOOKUP($E11,加算!$B$3:$C$12,2,FALSE),"")</f>
        <v>880</v>
      </c>
      <c r="G11" s="38"/>
      <c r="I11" s="4"/>
      <c r="J11" s="104"/>
      <c r="K11" s="14"/>
    </row>
    <row r="12" spans="2:11">
      <c r="B12" s="36"/>
      <c r="C12" s="37"/>
      <c r="D12" s="37"/>
      <c r="E12" s="40" t="s">
        <v>29</v>
      </c>
      <c r="F12" s="31">
        <f>IFERROR(VLOOKUP($E12,加算!$B$3:$C$12,2,FALSE),"")</f>
        <v>100</v>
      </c>
      <c r="G12" s="38"/>
      <c r="I12" s="4"/>
      <c r="J12" s="104"/>
      <c r="K12" s="14"/>
    </row>
    <row r="13" spans="2:11">
      <c r="B13" s="36"/>
      <c r="C13" s="37"/>
      <c r="D13" s="37"/>
      <c r="E13" s="40" t="s">
        <v>30</v>
      </c>
      <c r="F13" s="31">
        <f>IFERROR(VLOOKUP($E13,加算!$B$3:$C$12,2,FALSE),"")</f>
        <v>2000</v>
      </c>
      <c r="G13" s="38"/>
      <c r="I13" s="4"/>
      <c r="J13" s="104"/>
      <c r="K13" s="14"/>
    </row>
    <row r="14" spans="2:11">
      <c r="B14" s="36"/>
      <c r="C14" s="37"/>
      <c r="D14" s="37"/>
      <c r="E14" s="40" t="s">
        <v>84</v>
      </c>
      <c r="F14" s="31">
        <f>IFERROR(VLOOKUP($E14,加算!$B$3:$C$12,2,FALSE),"")</f>
        <v>600</v>
      </c>
      <c r="G14" s="38"/>
      <c r="I14" s="4"/>
      <c r="J14" s="105"/>
      <c r="K14" s="14"/>
    </row>
    <row r="15" spans="2:11">
      <c r="B15" s="36"/>
      <c r="C15" s="37"/>
      <c r="D15" s="37"/>
      <c r="E15" s="40" t="s">
        <v>154</v>
      </c>
      <c r="F15" s="31">
        <f>IFERROR(VLOOKUP($E15,加算!$B$3:$C$12,2,FALSE),"")</f>
        <v>1800</v>
      </c>
      <c r="G15" s="38"/>
      <c r="I15" s="4"/>
      <c r="J15" s="105"/>
      <c r="K15" s="14"/>
    </row>
    <row r="16" spans="2:11">
      <c r="B16" s="36"/>
      <c r="C16" s="37"/>
      <c r="D16" s="37"/>
      <c r="E16" s="40"/>
      <c r="F16" s="31" t="str">
        <f>IFERROR(VLOOKUP($E16,加算!$B$3:$C$12,2,FALSE),"")</f>
        <v/>
      </c>
      <c r="G16" s="38"/>
    </row>
    <row r="17" spans="2:10">
      <c r="B17" s="36"/>
      <c r="C17" s="37"/>
      <c r="D17" s="37"/>
      <c r="E17" s="40"/>
      <c r="F17" s="31" t="str">
        <f>IFERROR(VLOOKUP($E17,加算!$B$3:$C$12,2,FALSE),"")</f>
        <v/>
      </c>
      <c r="G17" s="38"/>
    </row>
    <row r="18" spans="2:10">
      <c r="B18" s="36"/>
      <c r="C18" s="37"/>
      <c r="D18" s="111" t="s">
        <v>143</v>
      </c>
      <c r="E18" s="37" t="s">
        <v>142</v>
      </c>
      <c r="F18" s="31">
        <v>500</v>
      </c>
      <c r="G18" s="38"/>
    </row>
    <row r="19" spans="2:10" ht="12.75" customHeight="1">
      <c r="B19" s="36"/>
      <c r="C19" s="37"/>
      <c r="D19" s="108"/>
      <c r="E19" s="37"/>
      <c r="F19" s="31"/>
      <c r="G19" s="38"/>
    </row>
    <row r="20" spans="2:10">
      <c r="B20" s="36"/>
      <c r="C20" s="37"/>
      <c r="D20" s="112" t="s">
        <v>145</v>
      </c>
      <c r="E20" s="37" t="s">
        <v>146</v>
      </c>
      <c r="F20" s="31">
        <v>70000</v>
      </c>
      <c r="G20" s="38" t="s">
        <v>151</v>
      </c>
    </row>
    <row r="21" spans="2:10">
      <c r="B21" s="36"/>
      <c r="C21" s="37"/>
      <c r="D21" s="108"/>
      <c r="E21" s="37" t="s">
        <v>147</v>
      </c>
      <c r="F21" s="31">
        <v>37000</v>
      </c>
      <c r="G21" s="38"/>
    </row>
    <row r="22" spans="2:10">
      <c r="B22" s="36"/>
      <c r="C22" s="37"/>
      <c r="D22" s="108"/>
      <c r="E22" s="37" t="s">
        <v>148</v>
      </c>
      <c r="F22" s="31">
        <v>15000</v>
      </c>
      <c r="G22" s="38"/>
    </row>
    <row r="23" spans="2:10">
      <c r="B23" s="36"/>
      <c r="C23" s="37"/>
      <c r="D23" s="108"/>
      <c r="E23" s="37" t="s">
        <v>150</v>
      </c>
      <c r="F23" s="31">
        <v>12000</v>
      </c>
      <c r="G23" s="38"/>
    </row>
    <row r="24" spans="2:10">
      <c r="B24" s="36"/>
      <c r="C24" s="37"/>
      <c r="D24" s="108"/>
      <c r="E24" s="106" t="s">
        <v>149</v>
      </c>
      <c r="F24" s="46"/>
      <c r="G24" s="38"/>
    </row>
    <row r="25" spans="2:10">
      <c r="B25" s="36"/>
      <c r="C25" s="37"/>
      <c r="D25" s="108"/>
      <c r="E25" s="113" t="s">
        <v>152</v>
      </c>
      <c r="F25" s="114">
        <f>SUM(F20:F24)</f>
        <v>134000</v>
      </c>
      <c r="G25" s="38" t="s">
        <v>151</v>
      </c>
    </row>
    <row r="26" spans="2:10" ht="8.25" customHeight="1" thickBot="1">
      <c r="B26" s="36"/>
      <c r="C26" s="41"/>
      <c r="D26" s="41"/>
      <c r="E26" s="42"/>
      <c r="F26" s="31"/>
      <c r="G26" s="38"/>
    </row>
    <row r="27" spans="2:10" ht="24.75" thickBot="1">
      <c r="B27" s="36"/>
      <c r="C27" s="41"/>
      <c r="D27" s="41"/>
      <c r="E27" s="11" t="s">
        <v>153</v>
      </c>
      <c r="F27" s="13">
        <f>SUM(F7:F16)-F18-F25/10</f>
        <v>4010</v>
      </c>
      <c r="G27" s="38"/>
      <c r="H27" s="107">
        <f>+F27*10</f>
        <v>40100</v>
      </c>
    </row>
    <row r="28" spans="2:10" ht="6.6" customHeight="1">
      <c r="B28" s="43"/>
      <c r="C28" s="44"/>
      <c r="D28" s="44"/>
      <c r="E28" s="45"/>
      <c r="F28" s="46"/>
      <c r="G28" s="47"/>
    </row>
    <row r="30" spans="2:10" ht="10.35" customHeight="1">
      <c r="B30" s="32"/>
      <c r="C30" s="33"/>
      <c r="D30" s="33"/>
      <c r="E30" s="33"/>
      <c r="F30" s="34"/>
      <c r="G30" s="33"/>
      <c r="H30" s="35"/>
    </row>
    <row r="31" spans="2:10" ht="27" customHeight="1">
      <c r="B31" s="36"/>
      <c r="C31" s="41" t="s">
        <v>91</v>
      </c>
      <c r="D31" s="41"/>
      <c r="E31" s="41"/>
      <c r="F31" s="49"/>
      <c r="G31" s="41" t="s">
        <v>70</v>
      </c>
      <c r="H31" s="50" t="s">
        <v>71</v>
      </c>
      <c r="J31" s="115" t="s">
        <v>165</v>
      </c>
    </row>
    <row r="32" spans="2:10">
      <c r="B32" s="36"/>
      <c r="C32" s="41"/>
      <c r="D32" s="37" t="s">
        <v>15</v>
      </c>
      <c r="E32" s="37"/>
      <c r="F32" s="49"/>
      <c r="G32" s="41"/>
      <c r="H32" s="51"/>
    </row>
    <row r="33" spans="2:10">
      <c r="B33" s="36"/>
      <c r="C33" s="41"/>
      <c r="D33" s="37"/>
      <c r="E33" s="52" t="s">
        <v>85</v>
      </c>
      <c r="F33" s="49">
        <f>IFERROR(VLOOKUP(E33,特定保険材料!$B$4:$C$8,2,FALSE),"")</f>
        <v>5870</v>
      </c>
      <c r="G33" s="41">
        <v>2</v>
      </c>
      <c r="H33" s="51">
        <f>+F33*G33</f>
        <v>11740</v>
      </c>
      <c r="J33" s="10" t="s">
        <v>100</v>
      </c>
    </row>
    <row r="34" spans="2:10">
      <c r="B34" s="36"/>
      <c r="C34" s="41"/>
      <c r="D34" s="37" t="s">
        <v>69</v>
      </c>
      <c r="E34" s="37"/>
      <c r="F34" s="49"/>
      <c r="G34" s="41"/>
      <c r="H34" s="51"/>
    </row>
    <row r="35" spans="2:10">
      <c r="B35" s="36"/>
      <c r="C35" s="41"/>
      <c r="D35" s="37"/>
      <c r="E35" s="37" t="s">
        <v>58</v>
      </c>
      <c r="F35" s="49">
        <v>1490</v>
      </c>
      <c r="G35" s="41">
        <v>1</v>
      </c>
      <c r="H35" s="51">
        <f t="shared" ref="H35:H41" si="0">+F35*G35</f>
        <v>1490</v>
      </c>
      <c r="J35" s="10" t="s">
        <v>100</v>
      </c>
    </row>
    <row r="36" spans="2:10">
      <c r="B36" s="36"/>
      <c r="C36" s="41"/>
      <c r="D36" s="37"/>
      <c r="E36" s="37" t="s">
        <v>59</v>
      </c>
      <c r="F36" s="49">
        <v>411</v>
      </c>
      <c r="G36" s="41"/>
      <c r="H36" s="51">
        <f t="shared" si="0"/>
        <v>0</v>
      </c>
      <c r="J36" s="10" t="s">
        <v>100</v>
      </c>
    </row>
    <row r="37" spans="2:10">
      <c r="B37" s="36"/>
      <c r="C37" s="41"/>
      <c r="D37" s="37"/>
      <c r="E37" s="37" t="s">
        <v>60</v>
      </c>
      <c r="F37" s="49">
        <v>406</v>
      </c>
      <c r="G37" s="41"/>
      <c r="H37" s="51">
        <f t="shared" si="0"/>
        <v>0</v>
      </c>
      <c r="J37" s="10" t="s">
        <v>100</v>
      </c>
    </row>
    <row r="38" spans="2:10">
      <c r="B38" s="36"/>
      <c r="C38" s="41"/>
      <c r="D38" s="37" t="s">
        <v>17</v>
      </c>
      <c r="E38" s="37"/>
      <c r="F38" s="49"/>
      <c r="G38" s="41"/>
      <c r="H38" s="51"/>
      <c r="J38" s="10" t="s">
        <v>101</v>
      </c>
    </row>
    <row r="39" spans="2:10">
      <c r="B39" s="36"/>
      <c r="C39" s="41"/>
      <c r="D39" s="37"/>
      <c r="E39" s="52" t="s">
        <v>72</v>
      </c>
      <c r="F39" s="49">
        <f>IFERROR(VLOOKUP(E39,特定保険材料!J4:K11,2,FALSE),"")</f>
        <v>229</v>
      </c>
      <c r="G39" s="41">
        <v>4</v>
      </c>
      <c r="H39" s="51">
        <f t="shared" si="0"/>
        <v>916</v>
      </c>
      <c r="J39" s="10" t="s">
        <v>100</v>
      </c>
    </row>
    <row r="40" spans="2:10">
      <c r="B40" s="36"/>
      <c r="C40" s="41"/>
      <c r="D40" s="37" t="s">
        <v>18</v>
      </c>
      <c r="E40" s="37"/>
      <c r="F40" s="49"/>
      <c r="G40" s="41"/>
      <c r="H40" s="51"/>
      <c r="J40" s="10" t="s">
        <v>102</v>
      </c>
    </row>
    <row r="41" spans="2:10">
      <c r="B41" s="36"/>
      <c r="C41" s="41"/>
      <c r="D41" s="37"/>
      <c r="E41" s="52" t="s">
        <v>64</v>
      </c>
      <c r="F41" s="49">
        <f>IFERROR(VLOOKUP(E41,特定保険材料!N4:O10,2,FALSE),"")</f>
        <v>144</v>
      </c>
      <c r="G41" s="41">
        <v>2</v>
      </c>
      <c r="H41" s="51">
        <f t="shared" si="0"/>
        <v>288</v>
      </c>
      <c r="J41" s="10" t="s">
        <v>100</v>
      </c>
    </row>
    <row r="42" spans="2:10">
      <c r="B42" s="36"/>
      <c r="C42" s="41"/>
      <c r="D42" s="37"/>
      <c r="E42" s="60"/>
      <c r="F42" s="49"/>
      <c r="G42" s="41"/>
      <c r="H42" s="51"/>
      <c r="J42" s="10" t="s">
        <v>101</v>
      </c>
    </row>
    <row r="43" spans="2:10">
      <c r="B43" s="36"/>
      <c r="C43" s="37" t="s">
        <v>88</v>
      </c>
      <c r="D43" s="61" t="s">
        <v>89</v>
      </c>
      <c r="E43" s="62"/>
      <c r="F43" s="49">
        <v>7480</v>
      </c>
      <c r="G43" s="41">
        <v>1</v>
      </c>
      <c r="H43" s="65">
        <f>+F43*G43</f>
        <v>7480</v>
      </c>
      <c r="J43" s="10" t="s">
        <v>100</v>
      </c>
    </row>
    <row r="44" spans="2:10">
      <c r="B44" s="36"/>
      <c r="C44" s="37"/>
      <c r="D44" s="63" t="s">
        <v>57</v>
      </c>
      <c r="E44" s="64" t="s">
        <v>90</v>
      </c>
      <c r="F44" s="9"/>
      <c r="G44" s="41"/>
      <c r="H44" s="38"/>
    </row>
    <row r="45" spans="2:10">
      <c r="B45" s="36"/>
      <c r="C45" s="41"/>
      <c r="D45" s="41"/>
      <c r="E45" s="56" t="s">
        <v>82</v>
      </c>
      <c r="F45" s="57"/>
      <c r="G45" s="58"/>
      <c r="H45" s="53">
        <f>SUM(H33:H43)</f>
        <v>21914</v>
      </c>
    </row>
    <row r="46" spans="2:10" ht="6" customHeight="1">
      <c r="B46" s="43"/>
      <c r="C46" s="44"/>
      <c r="D46" s="44"/>
      <c r="E46" s="54"/>
      <c r="F46" s="55"/>
      <c r="G46" s="44"/>
      <c r="H46" s="59"/>
    </row>
    <row r="47" spans="2:10">
      <c r="E47" s="10"/>
    </row>
    <row r="48" spans="2:10">
      <c r="C48" s="66">
        <v>2233</v>
      </c>
      <c r="E48" s="92" t="s">
        <v>83</v>
      </c>
      <c r="F48" s="93"/>
      <c r="G48" s="94"/>
      <c r="H48" s="95">
        <f>+H45+H27</f>
        <v>62014</v>
      </c>
    </row>
    <row r="50" spans="5:8">
      <c r="E50" s="96" t="s">
        <v>141</v>
      </c>
      <c r="F50" s="97"/>
      <c r="G50" s="98"/>
      <c r="H50" s="99">
        <f>支給リスト!$I$52</f>
        <v>490</v>
      </c>
    </row>
    <row r="51" spans="5:8" ht="24.75" thickBot="1"/>
    <row r="52" spans="5:8" ht="24.75" thickBot="1">
      <c r="E52" s="100" t="s">
        <v>144</v>
      </c>
      <c r="F52" s="101"/>
      <c r="G52" s="102"/>
      <c r="H52" s="103">
        <f>+H48-H50</f>
        <v>61524</v>
      </c>
    </row>
  </sheetData>
  <dataConsolidate/>
  <phoneticPr fontId="2"/>
  <dataValidations count="2">
    <dataValidation type="list" allowBlank="1" showInputMessage="1" showErrorMessage="1" sqref="E10:E17 E26" xr:uid="{00000000-0002-0000-0000-000000000000}">
      <formula1>"陽圧人工呼吸器加算,酸素濃縮装置加算,酸素ボンベ加算, 酸素療法材料加算, 経管栄養セット加算,人工鼻加算,排痰補助装置加算,中心静脈栄養輸液セット加算,注入ポンプ加算,間歇バルーンカテ"</formula1>
    </dataValidation>
    <dataValidation type="list" allowBlank="1" showInputMessage="1" showErrorMessage="1" sqref="F18:F19" xr:uid="{00000000-0002-0000-0000-000001000000}">
      <formula1>"300,500,700,1000,1200,1500,2000"</formula1>
    </dataValidation>
  </dataValidations>
  <pageMargins left="0.5" right="0.51" top="0.87" bottom="0.75" header="0.3" footer="0.3"/>
  <pageSetup paperSize="9" orientation="portrait" verticalDpi="196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特定保険材料!$N$4:$N$10</xm:f>
          </x14:formula1>
          <xm:sqref>E41</xm:sqref>
        </x14:dataValidation>
        <x14:dataValidation type="list" allowBlank="1" showInputMessage="1" showErrorMessage="1" xr:uid="{00000000-0002-0000-0000-000003000000}">
          <x14:formula1>
            <xm:f>特定保険材料!$B$4:$B$9</xm:f>
          </x14:formula1>
          <xm:sqref>E33</xm:sqref>
        </x14:dataValidation>
        <x14:dataValidation type="list" allowBlank="1" showInputMessage="1" showErrorMessage="1" xr:uid="{00000000-0002-0000-0000-000004000000}">
          <x14:formula1>
            <xm:f>指導管理料!$B$2:$B$10</xm:f>
          </x14:formula1>
          <xm:sqref>E7</xm:sqref>
        </x14:dataValidation>
        <x14:dataValidation type="list" allowBlank="1" showInputMessage="1" showErrorMessage="1" xr:uid="{00000000-0002-0000-0000-000005000000}">
          <x14:formula1>
            <xm:f>加算!$B$2:$B$13</xm:f>
          </x14:formula1>
          <xm:sqref>E9</xm:sqref>
        </x14:dataValidation>
        <x14:dataValidation type="list" allowBlank="1" showInputMessage="1" showErrorMessage="1" xr:uid="{00000000-0002-0000-0000-000006000000}">
          <x14:formula1>
            <xm:f>特定保険材料!$J$4:$J$11</xm:f>
          </x14:formula1>
          <xm:sqref>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52"/>
  <sheetViews>
    <sheetView topLeftCell="A28" workbookViewId="0">
      <selection activeCell="E43" sqref="E43"/>
    </sheetView>
  </sheetViews>
  <sheetFormatPr defaultColWidth="8.875" defaultRowHeight="18.75"/>
  <cols>
    <col min="1" max="1" width="5.875" style="69" customWidth="1"/>
    <col min="2" max="2" width="6.625" style="69" customWidth="1"/>
    <col min="3" max="3" width="9.875" style="74" customWidth="1"/>
    <col min="4" max="4" width="25.5" style="69" customWidth="1"/>
    <col min="5" max="5" width="10.5" style="71" customWidth="1"/>
    <col min="6" max="6" width="9.375" style="81" customWidth="1"/>
    <col min="7" max="7" width="10.5" style="86" customWidth="1"/>
    <col min="8" max="8" width="10.625" style="69" customWidth="1"/>
    <col min="9" max="9" width="9.875" style="86" bestFit="1" customWidth="1"/>
    <col min="10" max="16384" width="8.875" style="69"/>
  </cols>
  <sheetData>
    <row r="3" spans="2:9">
      <c r="B3" s="69" t="s">
        <v>95</v>
      </c>
    </row>
    <row r="5" spans="2:9" s="72" customFormat="1" ht="19.5">
      <c r="B5" s="79" t="s">
        <v>103</v>
      </c>
      <c r="C5" s="79" t="s">
        <v>99</v>
      </c>
      <c r="D5" s="79" t="s">
        <v>104</v>
      </c>
      <c r="E5" s="79" t="s">
        <v>105</v>
      </c>
      <c r="F5" s="82" t="s">
        <v>96</v>
      </c>
      <c r="G5" s="87" t="s">
        <v>155</v>
      </c>
      <c r="H5" s="79" t="s">
        <v>97</v>
      </c>
      <c r="I5" s="87" t="s">
        <v>98</v>
      </c>
    </row>
    <row r="6" spans="2:9" ht="4.5" customHeight="1"/>
    <row r="7" spans="2:9">
      <c r="B7" s="76" t="s">
        <v>110</v>
      </c>
      <c r="C7" s="77"/>
      <c r="D7" s="76"/>
      <c r="E7" s="78"/>
      <c r="F7" s="83"/>
      <c r="G7" s="88"/>
      <c r="H7" s="76"/>
      <c r="I7" s="88"/>
    </row>
    <row r="8" spans="2:9">
      <c r="B8" s="70"/>
      <c r="C8" s="75">
        <v>999999</v>
      </c>
      <c r="D8" s="70" t="s">
        <v>107</v>
      </c>
      <c r="E8" s="73" t="s">
        <v>106</v>
      </c>
      <c r="F8" s="84">
        <v>210</v>
      </c>
      <c r="G8" s="89">
        <v>0</v>
      </c>
      <c r="H8" s="70"/>
      <c r="I8" s="89">
        <f>+F8*H8</f>
        <v>0</v>
      </c>
    </row>
    <row r="9" spans="2:9">
      <c r="B9" s="70"/>
      <c r="C9" s="75">
        <v>506785</v>
      </c>
      <c r="D9" s="70" t="s">
        <v>108</v>
      </c>
      <c r="E9" s="73"/>
      <c r="F9" s="84">
        <v>661</v>
      </c>
      <c r="G9" s="89">
        <v>30</v>
      </c>
      <c r="H9" s="70"/>
      <c r="I9" s="89">
        <f t="shared" ref="I9:I50" si="0">+F9*H9</f>
        <v>0</v>
      </c>
    </row>
    <row r="10" spans="2:9">
      <c r="B10" s="70"/>
      <c r="C10" s="75"/>
      <c r="D10" s="70" t="s">
        <v>111</v>
      </c>
      <c r="E10" s="73"/>
      <c r="F10" s="84">
        <v>3570</v>
      </c>
      <c r="G10" s="89">
        <v>2</v>
      </c>
      <c r="H10" s="70"/>
      <c r="I10" s="89">
        <f t="shared" si="0"/>
        <v>0</v>
      </c>
    </row>
    <row r="11" spans="2:9">
      <c r="B11" s="70"/>
      <c r="C11" s="75"/>
      <c r="D11" s="70" t="s">
        <v>116</v>
      </c>
      <c r="E11" s="73"/>
      <c r="F11" s="84">
        <v>368</v>
      </c>
      <c r="G11" s="89">
        <v>0</v>
      </c>
      <c r="H11" s="70"/>
      <c r="I11" s="89">
        <f t="shared" si="0"/>
        <v>0</v>
      </c>
    </row>
    <row r="12" spans="2:9">
      <c r="B12" s="70"/>
      <c r="C12" s="75"/>
      <c r="D12" s="70" t="s">
        <v>124</v>
      </c>
      <c r="E12" s="73"/>
      <c r="F12" s="84">
        <v>3024</v>
      </c>
      <c r="G12" s="89">
        <v>0</v>
      </c>
      <c r="H12" s="70"/>
      <c r="I12" s="89">
        <f t="shared" si="0"/>
        <v>0</v>
      </c>
    </row>
    <row r="13" spans="2:9">
      <c r="B13" s="70"/>
      <c r="C13" s="75"/>
      <c r="D13" s="70"/>
      <c r="E13" s="73"/>
      <c r="F13" s="84"/>
      <c r="G13" s="89"/>
      <c r="H13" s="70"/>
      <c r="I13" s="89">
        <f t="shared" si="0"/>
        <v>0</v>
      </c>
    </row>
    <row r="14" spans="2:9">
      <c r="B14" s="70"/>
      <c r="C14" s="75"/>
      <c r="D14" s="70"/>
      <c r="E14" s="73"/>
      <c r="F14" s="84"/>
      <c r="G14" s="89"/>
      <c r="H14" s="70"/>
      <c r="I14" s="89">
        <f t="shared" si="0"/>
        <v>0</v>
      </c>
    </row>
    <row r="15" spans="2:9" ht="12.75" customHeight="1">
      <c r="I15" s="89"/>
    </row>
    <row r="16" spans="2:9">
      <c r="B16" s="76" t="s">
        <v>112</v>
      </c>
      <c r="C16" s="77"/>
      <c r="D16" s="76"/>
      <c r="E16" s="78"/>
      <c r="F16" s="83"/>
      <c r="G16" s="88"/>
      <c r="H16" s="76"/>
      <c r="I16" s="88">
        <f t="shared" si="0"/>
        <v>0</v>
      </c>
    </row>
    <row r="17" spans="2:9">
      <c r="B17" s="70"/>
      <c r="C17" s="75"/>
      <c r="D17" s="70" t="s">
        <v>113</v>
      </c>
      <c r="E17" s="73" t="s">
        <v>109</v>
      </c>
      <c r="F17" s="84">
        <v>357</v>
      </c>
      <c r="G17" s="89">
        <v>2</v>
      </c>
      <c r="H17" s="70"/>
      <c r="I17" s="89">
        <f t="shared" si="0"/>
        <v>0</v>
      </c>
    </row>
    <row r="18" spans="2:9">
      <c r="B18" s="70"/>
      <c r="C18" s="75"/>
      <c r="D18" s="70" t="s">
        <v>114</v>
      </c>
      <c r="E18" s="73"/>
      <c r="F18" s="84">
        <v>105</v>
      </c>
      <c r="G18" s="89">
        <v>4</v>
      </c>
      <c r="H18" s="70"/>
      <c r="I18" s="89">
        <f t="shared" si="0"/>
        <v>0</v>
      </c>
    </row>
    <row r="19" spans="2:9" ht="19.5">
      <c r="B19" s="70"/>
      <c r="C19" s="75"/>
      <c r="D19" s="110" t="s">
        <v>156</v>
      </c>
      <c r="E19" s="73" t="s">
        <v>157</v>
      </c>
      <c r="F19" s="84"/>
      <c r="G19" s="89">
        <v>4</v>
      </c>
      <c r="H19" s="70"/>
      <c r="I19" s="89"/>
    </row>
    <row r="20" spans="2:9">
      <c r="B20" s="70"/>
      <c r="C20" s="75"/>
      <c r="D20" s="70" t="s">
        <v>138</v>
      </c>
      <c r="E20" s="73"/>
      <c r="F20" s="84"/>
      <c r="G20" s="89">
        <v>2</v>
      </c>
      <c r="H20" s="70"/>
      <c r="I20" s="89">
        <f t="shared" si="0"/>
        <v>0</v>
      </c>
    </row>
    <row r="21" spans="2:9" ht="10.5" customHeight="1">
      <c r="I21" s="89"/>
    </row>
    <row r="22" spans="2:9">
      <c r="B22" s="76" t="s">
        <v>139</v>
      </c>
      <c r="C22" s="77"/>
      <c r="D22" s="76"/>
      <c r="E22" s="78"/>
      <c r="F22" s="83"/>
      <c r="G22" s="88"/>
      <c r="H22" s="76"/>
      <c r="I22" s="88">
        <f t="shared" si="0"/>
        <v>0</v>
      </c>
    </row>
    <row r="23" spans="2:9">
      <c r="B23" s="70"/>
      <c r="C23" s="75"/>
      <c r="D23" s="70" t="s">
        <v>117</v>
      </c>
      <c r="E23" s="73"/>
      <c r="F23" s="84">
        <v>16</v>
      </c>
      <c r="G23" s="89">
        <v>30</v>
      </c>
      <c r="H23" s="70">
        <v>30</v>
      </c>
      <c r="I23" s="89">
        <f t="shared" si="0"/>
        <v>480</v>
      </c>
    </row>
    <row r="24" spans="2:9">
      <c r="B24" s="70"/>
      <c r="C24" s="75"/>
      <c r="D24" s="70" t="s">
        <v>115</v>
      </c>
      <c r="E24" s="73"/>
      <c r="F24" s="84"/>
      <c r="G24" s="89"/>
      <c r="H24" s="70"/>
      <c r="I24" s="89">
        <f t="shared" si="0"/>
        <v>0</v>
      </c>
    </row>
    <row r="25" spans="2:9" ht="8.25" customHeight="1">
      <c r="I25" s="89"/>
    </row>
    <row r="26" spans="2:9">
      <c r="B26" s="76" t="s">
        <v>118</v>
      </c>
      <c r="C26" s="77"/>
      <c r="D26" s="76"/>
      <c r="E26" s="78"/>
      <c r="F26" s="83"/>
      <c r="G26" s="88"/>
      <c r="H26" s="76"/>
      <c r="I26" s="88">
        <f t="shared" si="0"/>
        <v>0</v>
      </c>
    </row>
    <row r="27" spans="2:9">
      <c r="B27" s="70"/>
      <c r="C27" s="75"/>
      <c r="D27" s="70" t="s">
        <v>118</v>
      </c>
      <c r="E27" s="71" t="s">
        <v>161</v>
      </c>
      <c r="F27" s="84"/>
      <c r="G27" s="89" t="s">
        <v>163</v>
      </c>
      <c r="H27" s="70">
        <v>8</v>
      </c>
      <c r="I27" s="89">
        <f t="shared" si="0"/>
        <v>0</v>
      </c>
    </row>
    <row r="28" spans="2:9">
      <c r="B28" s="70"/>
      <c r="C28" s="75"/>
      <c r="D28" s="70" t="s">
        <v>118</v>
      </c>
      <c r="E28" s="73" t="s">
        <v>158</v>
      </c>
      <c r="F28" s="84"/>
      <c r="G28" s="89">
        <v>4</v>
      </c>
      <c r="H28" s="70"/>
      <c r="I28" s="89"/>
    </row>
    <row r="29" spans="2:9">
      <c r="B29" s="70"/>
      <c r="C29" s="75"/>
      <c r="D29" s="70" t="s">
        <v>118</v>
      </c>
      <c r="E29" s="73" t="s">
        <v>159</v>
      </c>
      <c r="F29" s="84"/>
      <c r="G29" s="89">
        <v>4</v>
      </c>
      <c r="H29" s="70"/>
      <c r="I29" s="89"/>
    </row>
    <row r="30" spans="2:9">
      <c r="B30" s="70"/>
      <c r="C30" s="75"/>
      <c r="D30" s="70" t="s">
        <v>118</v>
      </c>
      <c r="E30" s="73" t="s">
        <v>160</v>
      </c>
      <c r="F30" s="84"/>
      <c r="G30" s="89"/>
      <c r="H30" s="70"/>
      <c r="I30" s="89"/>
    </row>
    <row r="31" spans="2:9">
      <c r="B31" s="70"/>
      <c r="C31" s="75"/>
      <c r="D31" s="70" t="s">
        <v>162</v>
      </c>
      <c r="E31" s="73" t="s">
        <v>120</v>
      </c>
      <c r="F31" s="84"/>
      <c r="G31" s="89">
        <v>4</v>
      </c>
      <c r="H31" s="70">
        <v>15</v>
      </c>
      <c r="I31" s="89">
        <f t="shared" si="0"/>
        <v>0</v>
      </c>
    </row>
    <row r="32" spans="2:9">
      <c r="B32" s="70"/>
      <c r="C32" s="75"/>
      <c r="D32" s="70" t="s">
        <v>162</v>
      </c>
      <c r="E32" s="73" t="s">
        <v>119</v>
      </c>
      <c r="F32" s="84"/>
      <c r="G32" s="89">
        <v>4</v>
      </c>
      <c r="H32" s="70">
        <v>3</v>
      </c>
      <c r="I32" s="89">
        <f t="shared" si="0"/>
        <v>0</v>
      </c>
    </row>
    <row r="33" spans="2:9">
      <c r="B33" s="70"/>
      <c r="C33" s="75"/>
      <c r="D33" s="70"/>
      <c r="E33" s="73"/>
      <c r="F33" s="84"/>
      <c r="G33" s="89"/>
      <c r="H33" s="70"/>
      <c r="I33" s="89">
        <f t="shared" si="0"/>
        <v>0</v>
      </c>
    </row>
    <row r="34" spans="2:9" ht="8.25" customHeight="1">
      <c r="I34" s="89"/>
    </row>
    <row r="35" spans="2:9">
      <c r="B35" s="76" t="s">
        <v>121</v>
      </c>
      <c r="C35" s="77"/>
      <c r="D35" s="76"/>
      <c r="E35" s="78"/>
      <c r="F35" s="83"/>
      <c r="G35" s="88"/>
      <c r="H35" s="76"/>
      <c r="I35" s="88">
        <f t="shared" si="0"/>
        <v>0</v>
      </c>
    </row>
    <row r="36" spans="2:9">
      <c r="B36" s="70"/>
      <c r="C36" s="75"/>
      <c r="D36" s="70" t="s">
        <v>125</v>
      </c>
      <c r="E36" s="73"/>
      <c r="F36" s="84"/>
      <c r="G36" s="89"/>
      <c r="H36" s="70">
        <v>100</v>
      </c>
      <c r="I36" s="89">
        <v>10</v>
      </c>
    </row>
    <row r="37" spans="2:9">
      <c r="B37" s="70"/>
      <c r="C37" s="75"/>
      <c r="D37" s="70" t="s">
        <v>164</v>
      </c>
      <c r="E37" s="73"/>
      <c r="F37" s="84"/>
      <c r="G37" s="89"/>
      <c r="H37" s="70"/>
      <c r="I37" s="89"/>
    </row>
    <row r="38" spans="2:9">
      <c r="B38" s="70"/>
      <c r="C38" s="75"/>
      <c r="D38" s="70" t="s">
        <v>122</v>
      </c>
      <c r="E38" s="73"/>
      <c r="F38" s="84"/>
      <c r="G38" s="89"/>
      <c r="H38" s="70"/>
      <c r="I38" s="89">
        <f t="shared" si="0"/>
        <v>0</v>
      </c>
    </row>
    <row r="39" spans="2:9">
      <c r="B39" s="70"/>
      <c r="C39" s="75"/>
      <c r="D39" s="70" t="s">
        <v>123</v>
      </c>
      <c r="E39" s="73"/>
      <c r="F39" s="84"/>
      <c r="G39" s="89"/>
      <c r="H39" s="70"/>
      <c r="I39" s="89">
        <f t="shared" si="0"/>
        <v>0</v>
      </c>
    </row>
    <row r="40" spans="2:9">
      <c r="B40" s="70"/>
      <c r="C40" s="75"/>
      <c r="D40" s="70"/>
      <c r="E40" s="73"/>
      <c r="F40" s="84"/>
      <c r="G40" s="89"/>
      <c r="H40" s="70"/>
      <c r="I40" s="89">
        <f t="shared" si="0"/>
        <v>0</v>
      </c>
    </row>
    <row r="41" spans="2:9" ht="9.75" customHeight="1">
      <c r="I41" s="89"/>
    </row>
    <row r="42" spans="2:9">
      <c r="B42" s="76" t="s">
        <v>137</v>
      </c>
      <c r="C42" s="77"/>
      <c r="D42" s="76"/>
      <c r="E42" s="78"/>
      <c r="F42" s="83"/>
      <c r="G42" s="88"/>
      <c r="H42" s="76"/>
      <c r="I42" s="88">
        <f t="shared" si="0"/>
        <v>0</v>
      </c>
    </row>
    <row r="43" spans="2:9">
      <c r="B43" s="70"/>
      <c r="C43" s="75"/>
      <c r="D43" s="70" t="s">
        <v>126</v>
      </c>
      <c r="E43" s="73" t="s">
        <v>130</v>
      </c>
      <c r="F43" s="84">
        <v>310</v>
      </c>
      <c r="G43" s="89"/>
      <c r="H43" s="70"/>
      <c r="I43" s="89">
        <f t="shared" si="0"/>
        <v>0</v>
      </c>
    </row>
    <row r="44" spans="2:9">
      <c r="B44" s="70"/>
      <c r="C44" s="75"/>
      <c r="D44" s="70" t="s">
        <v>127</v>
      </c>
      <c r="E44" s="73" t="s">
        <v>131</v>
      </c>
      <c r="F44" s="84">
        <v>460</v>
      </c>
      <c r="G44" s="89"/>
      <c r="H44" s="70"/>
      <c r="I44" s="89">
        <f t="shared" si="0"/>
        <v>0</v>
      </c>
    </row>
    <row r="45" spans="2:9">
      <c r="B45" s="70"/>
      <c r="C45" s="75"/>
      <c r="D45" s="70" t="s">
        <v>128</v>
      </c>
      <c r="E45" s="73" t="s">
        <v>129</v>
      </c>
      <c r="F45" s="84">
        <v>1491</v>
      </c>
      <c r="G45" s="89"/>
      <c r="H45" s="70"/>
      <c r="I45" s="89">
        <f t="shared" si="0"/>
        <v>0</v>
      </c>
    </row>
    <row r="46" spans="2:9">
      <c r="B46" s="70"/>
      <c r="C46" s="75"/>
      <c r="D46" s="70" t="s">
        <v>132</v>
      </c>
      <c r="E46" s="73" t="s">
        <v>133</v>
      </c>
      <c r="F46" s="84">
        <v>485</v>
      </c>
      <c r="G46" s="89"/>
      <c r="H46" s="70"/>
      <c r="I46" s="89">
        <f t="shared" si="0"/>
        <v>0</v>
      </c>
    </row>
    <row r="47" spans="2:9">
      <c r="B47" s="70"/>
      <c r="C47" s="75"/>
      <c r="D47" s="70" t="s">
        <v>134</v>
      </c>
      <c r="E47" s="73" t="s">
        <v>133</v>
      </c>
      <c r="F47" s="84">
        <v>355</v>
      </c>
      <c r="G47" s="89"/>
      <c r="H47" s="70"/>
      <c r="I47" s="89">
        <f t="shared" si="0"/>
        <v>0</v>
      </c>
    </row>
    <row r="48" spans="2:9">
      <c r="B48" s="70"/>
      <c r="C48" s="75"/>
      <c r="D48" s="70" t="s">
        <v>135</v>
      </c>
      <c r="E48" s="73" t="s">
        <v>136</v>
      </c>
      <c r="F48" s="84">
        <v>310</v>
      </c>
      <c r="G48" s="89"/>
      <c r="H48" s="70"/>
      <c r="I48" s="89">
        <f t="shared" si="0"/>
        <v>0</v>
      </c>
    </row>
    <row r="49" spans="2:9">
      <c r="B49" s="70"/>
      <c r="C49" s="75"/>
      <c r="D49" s="70"/>
      <c r="E49" s="73"/>
      <c r="F49" s="84"/>
      <c r="G49" s="89"/>
      <c r="H49" s="70"/>
      <c r="I49" s="89">
        <f t="shared" si="0"/>
        <v>0</v>
      </c>
    </row>
    <row r="50" spans="2:9">
      <c r="B50" s="70"/>
      <c r="C50" s="75"/>
      <c r="D50" s="70"/>
      <c r="E50" s="73"/>
      <c r="F50" s="84"/>
      <c r="G50" s="89"/>
      <c r="H50" s="70"/>
      <c r="I50" s="89">
        <f t="shared" si="0"/>
        <v>0</v>
      </c>
    </row>
    <row r="51" spans="2:9" ht="19.5" thickBot="1"/>
    <row r="52" spans="2:9" s="4" customFormat="1" ht="24.75" thickBot="1">
      <c r="C52" s="5"/>
      <c r="E52" s="80"/>
      <c r="F52" s="85"/>
      <c r="G52" s="109"/>
      <c r="H52" s="90" t="s">
        <v>140</v>
      </c>
      <c r="I52" s="91">
        <f>SUM(I8:I50)</f>
        <v>490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B19" sqref="B19"/>
    </sheetView>
  </sheetViews>
  <sheetFormatPr defaultColWidth="32.625" defaultRowHeight="24"/>
  <cols>
    <col min="1" max="1" width="17.875" style="4" customWidth="1"/>
    <col min="2" max="2" width="28.625" style="4" customWidth="1"/>
    <col min="3" max="3" width="10.625" style="4" customWidth="1"/>
    <col min="4" max="5" width="32.625" style="4"/>
    <col min="6" max="6" width="32.625" style="5"/>
    <col min="7" max="16384" width="32.625" style="4"/>
  </cols>
  <sheetData>
    <row r="1" spans="1:6" s="2" customFormat="1">
      <c r="B1" s="2" t="s">
        <v>0</v>
      </c>
      <c r="C1" s="2" t="s">
        <v>24</v>
      </c>
      <c r="F1" s="3"/>
    </row>
    <row r="2" spans="1:6">
      <c r="A2" s="4" t="s">
        <v>36</v>
      </c>
      <c r="B2" s="6" t="s">
        <v>19</v>
      </c>
      <c r="C2" s="14">
        <v>2800</v>
      </c>
    </row>
    <row r="3" spans="1:6">
      <c r="A3" s="4" t="s">
        <v>37</v>
      </c>
      <c r="B3" s="6" t="s">
        <v>34</v>
      </c>
      <c r="C3" s="14">
        <v>2400</v>
      </c>
    </row>
    <row r="4" spans="1:6">
      <c r="A4" s="4" t="s">
        <v>39</v>
      </c>
      <c r="B4" s="6" t="s">
        <v>45</v>
      </c>
      <c r="C4" s="14">
        <v>1050</v>
      </c>
    </row>
    <row r="5" spans="1:6">
      <c r="A5" s="4" t="s">
        <v>38</v>
      </c>
      <c r="B5" s="6" t="s">
        <v>46</v>
      </c>
      <c r="C5" s="14">
        <v>2500</v>
      </c>
    </row>
    <row r="6" spans="1:6">
      <c r="A6" s="4" t="s">
        <v>40</v>
      </c>
      <c r="B6" s="6" t="s">
        <v>20</v>
      </c>
      <c r="C6" s="14">
        <v>3000</v>
      </c>
    </row>
    <row r="7" spans="1:6">
      <c r="A7" s="4" t="s">
        <v>41</v>
      </c>
      <c r="B7" s="6" t="s">
        <v>21</v>
      </c>
      <c r="C7" s="14">
        <v>1050</v>
      </c>
    </row>
    <row r="8" spans="1:6">
      <c r="A8" s="4" t="s">
        <v>42</v>
      </c>
      <c r="B8" s="6" t="s">
        <v>22</v>
      </c>
      <c r="C8" s="14">
        <v>900</v>
      </c>
    </row>
    <row r="9" spans="1:6">
      <c r="A9" s="4" t="s">
        <v>43</v>
      </c>
      <c r="B9" s="6" t="s">
        <v>23</v>
      </c>
      <c r="C9" s="14">
        <v>3000</v>
      </c>
    </row>
    <row r="10" spans="1:6">
      <c r="A10" s="4" t="s">
        <v>44</v>
      </c>
      <c r="B10" s="14" t="s">
        <v>35</v>
      </c>
      <c r="C10" s="14">
        <v>2250</v>
      </c>
    </row>
  </sheetData>
  <sheetProtection algorithmName="SHA-512" hashValue="Tqi+FJtZIS3lA1YNmoc0rU6tkBQOPxSgRG+3a6oE7JvP6Yw29VETI6KQSm8/xyjp3Xf7JwKN3l9ZZnP3hAiL8Q==" saltValue="cfP7Zal1pln4C7uzbVkQgQ==" spinCount="100000" sheet="1" objects="1" scenarios="1"/>
  <phoneticPr fontId="2"/>
  <dataValidations count="2">
    <dataValidation type="list" allowBlank="1" showInputMessage="1" showErrorMessage="1" sqref="E27" xr:uid="{00000000-0002-0000-0200-000000000000}">
      <formula1>"経鼻用（）"</formula1>
    </dataValidation>
    <dataValidation type="list" allowBlank="1" showInputMessage="1" showErrorMessage="1" sqref="E19" xr:uid="{00000000-0002-0000-0200-000001000000}">
      <formula1>"カフなし,カフ上部吸引機能あり(一重管）,カフ上部吸引機能あり(二重管),カフ上部吸引機能なし（一重管）,カフ上部吸引機能なし(二重管)"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2"/>
  <sheetViews>
    <sheetView workbookViewId="0">
      <selection sqref="A1:C12"/>
    </sheetView>
  </sheetViews>
  <sheetFormatPr defaultColWidth="8.875" defaultRowHeight="18.75"/>
  <cols>
    <col min="2" max="2" width="25.125" customWidth="1"/>
  </cols>
  <sheetData>
    <row r="1" spans="1:3" s="7" customFormat="1" ht="24">
      <c r="B1" s="7" t="s">
        <v>25</v>
      </c>
      <c r="C1" s="7" t="s">
        <v>24</v>
      </c>
    </row>
    <row r="2" spans="1:3" s="15" customFormat="1" ht="24"/>
    <row r="3" spans="1:3">
      <c r="A3" t="s">
        <v>47</v>
      </c>
      <c r="B3" t="s">
        <v>8</v>
      </c>
      <c r="C3" s="1">
        <v>7480</v>
      </c>
    </row>
    <row r="4" spans="1:3">
      <c r="A4" t="s">
        <v>48</v>
      </c>
      <c r="B4" t="s">
        <v>2</v>
      </c>
      <c r="C4" s="1">
        <v>4000</v>
      </c>
    </row>
    <row r="5" spans="1:3">
      <c r="A5" t="s">
        <v>49</v>
      </c>
      <c r="B5" t="s">
        <v>6</v>
      </c>
      <c r="C5" s="1">
        <v>880</v>
      </c>
    </row>
    <row r="6" spans="1:3">
      <c r="A6" t="s">
        <v>50</v>
      </c>
      <c r="B6" t="s">
        <v>7</v>
      </c>
      <c r="C6" s="1">
        <v>100</v>
      </c>
    </row>
    <row r="7" spans="1:3">
      <c r="A7" t="s">
        <v>51</v>
      </c>
      <c r="B7" t="s">
        <v>9</v>
      </c>
      <c r="C7" s="1">
        <v>2000</v>
      </c>
    </row>
    <row r="8" spans="1:3">
      <c r="A8" t="s">
        <v>52</v>
      </c>
      <c r="B8" t="s">
        <v>4</v>
      </c>
      <c r="C8" s="1">
        <v>1500</v>
      </c>
    </row>
    <row r="9" spans="1:3">
      <c r="A9" t="s">
        <v>53</v>
      </c>
      <c r="B9" t="s">
        <v>5</v>
      </c>
      <c r="C9" s="1">
        <v>1800</v>
      </c>
    </row>
    <row r="10" spans="1:3">
      <c r="A10" t="s">
        <v>54</v>
      </c>
      <c r="B10" t="s">
        <v>10</v>
      </c>
      <c r="C10" s="1">
        <v>2000</v>
      </c>
    </row>
    <row r="11" spans="1:3">
      <c r="A11" t="s">
        <v>55</v>
      </c>
      <c r="B11" t="s">
        <v>3</v>
      </c>
      <c r="C11" s="1">
        <v>1250</v>
      </c>
    </row>
    <row r="12" spans="1:3">
      <c r="A12" t="s">
        <v>56</v>
      </c>
      <c r="B12" t="s">
        <v>11</v>
      </c>
      <c r="C12" s="1">
        <v>600</v>
      </c>
    </row>
  </sheetData>
  <sheetProtection algorithmName="SHA-512" hashValue="shMdXND+gHlEFvePfMeXD1Gzq6Q/dSIMJR6dyEO40XQMvvIh7Yo41gz2XWsRDqmEPrz2cCymW6QgOy3RmEQwRQ==" saltValue="a/YJK3J7cQwBvc9hvFbuXA==" spinCount="100000" sheet="1" objects="1" scenarios="1"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4"/>
  <sheetViews>
    <sheetView workbookViewId="0">
      <selection activeCell="J22" sqref="J22"/>
    </sheetView>
  </sheetViews>
  <sheetFormatPr defaultColWidth="8.875" defaultRowHeight="18.75"/>
  <cols>
    <col min="1" max="1" width="5.5" customWidth="1"/>
    <col min="2" max="2" width="23.125" customWidth="1"/>
    <col min="3" max="3" width="7" style="1" customWidth="1"/>
    <col min="4" max="4" width="3.625" customWidth="1"/>
    <col min="5" max="5" width="4.125" style="26" customWidth="1"/>
    <col min="6" max="6" width="10.625" style="26" customWidth="1"/>
    <col min="7" max="7" width="7" style="26" customWidth="1"/>
    <col min="8" max="8" width="4" style="26" customWidth="1"/>
    <col min="9" max="9" width="4.375" style="26" customWidth="1"/>
    <col min="10" max="10" width="24.375" style="26" customWidth="1"/>
    <col min="11" max="11" width="7.125" style="26" customWidth="1"/>
    <col min="12" max="12" width="4" style="26" customWidth="1"/>
    <col min="13" max="13" width="4.375" style="26" customWidth="1"/>
    <col min="14" max="14" width="19.5" style="26" customWidth="1"/>
    <col min="15" max="15" width="6.625" style="26" customWidth="1"/>
    <col min="16" max="26" width="8.875" style="26"/>
  </cols>
  <sheetData>
    <row r="1" spans="1:26" s="7" customFormat="1" ht="24">
      <c r="A1" s="7" t="s">
        <v>26</v>
      </c>
      <c r="C1" s="8" t="s">
        <v>79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3" spans="1:26" s="17" customFormat="1">
      <c r="A3" s="17" t="s">
        <v>15</v>
      </c>
      <c r="C3" s="18"/>
      <c r="E3" s="19" t="s">
        <v>80</v>
      </c>
      <c r="F3" s="19"/>
      <c r="G3" s="20"/>
      <c r="H3" s="19"/>
      <c r="I3" s="21" t="s">
        <v>17</v>
      </c>
      <c r="J3" s="21"/>
      <c r="K3" s="22"/>
      <c r="L3" s="21"/>
      <c r="M3" s="23" t="s">
        <v>18</v>
      </c>
      <c r="N3" s="23"/>
      <c r="O3" s="24"/>
      <c r="P3" s="23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>
      <c r="B4" s="28" t="s">
        <v>16</v>
      </c>
      <c r="C4" s="1">
        <v>4120</v>
      </c>
      <c r="E4"/>
      <c r="F4" s="30" t="s">
        <v>81</v>
      </c>
      <c r="H4"/>
      <c r="I4"/>
      <c r="J4" s="28" t="s">
        <v>72</v>
      </c>
      <c r="K4" s="1">
        <v>229</v>
      </c>
      <c r="L4"/>
      <c r="M4"/>
      <c r="N4" s="28" t="s">
        <v>63</v>
      </c>
      <c r="O4" s="1">
        <v>92</v>
      </c>
      <c r="P4"/>
    </row>
    <row r="5" spans="1:26">
      <c r="B5" s="29" t="s">
        <v>32</v>
      </c>
      <c r="C5" s="1">
        <v>5870</v>
      </c>
      <c r="E5"/>
      <c r="F5" s="28" t="s">
        <v>12</v>
      </c>
      <c r="G5" s="1">
        <v>1490</v>
      </c>
      <c r="H5"/>
      <c r="I5"/>
      <c r="J5" s="29" t="s">
        <v>73</v>
      </c>
      <c r="K5" s="1">
        <v>594</v>
      </c>
      <c r="L5"/>
      <c r="M5"/>
      <c r="N5" s="29" t="s">
        <v>64</v>
      </c>
      <c r="O5" s="1">
        <v>144</v>
      </c>
      <c r="P5"/>
    </row>
    <row r="6" spans="1:26">
      <c r="B6" s="29" t="s">
        <v>61</v>
      </c>
      <c r="C6" s="1">
        <v>4350</v>
      </c>
      <c r="E6"/>
      <c r="F6" s="29" t="s">
        <v>13</v>
      </c>
      <c r="G6" s="1">
        <v>411</v>
      </c>
      <c r="H6"/>
      <c r="I6"/>
      <c r="J6" s="29" t="s">
        <v>74</v>
      </c>
      <c r="K6" s="1">
        <v>633</v>
      </c>
      <c r="L6"/>
      <c r="M6"/>
      <c r="N6" s="29" t="s">
        <v>65</v>
      </c>
      <c r="O6" s="1">
        <v>180</v>
      </c>
      <c r="P6"/>
    </row>
    <row r="7" spans="1:26">
      <c r="B7" s="29" t="s">
        <v>31</v>
      </c>
      <c r="C7" s="1">
        <v>6030</v>
      </c>
      <c r="F7" s="29" t="s">
        <v>14</v>
      </c>
      <c r="G7" s="1">
        <v>406</v>
      </c>
      <c r="I7"/>
      <c r="J7" s="29" t="s">
        <v>75</v>
      </c>
      <c r="K7" s="1">
        <v>1620</v>
      </c>
      <c r="L7"/>
      <c r="M7"/>
      <c r="N7" s="29" t="s">
        <v>67</v>
      </c>
      <c r="O7" s="1">
        <v>1600</v>
      </c>
      <c r="P7"/>
    </row>
    <row r="8" spans="1:26">
      <c r="B8" s="29" t="s">
        <v>62</v>
      </c>
      <c r="C8" s="1">
        <v>3730</v>
      </c>
      <c r="I8"/>
      <c r="J8" s="29" t="s">
        <v>76</v>
      </c>
      <c r="K8" s="1">
        <v>1690</v>
      </c>
      <c r="L8"/>
      <c r="M8"/>
      <c r="N8" s="29" t="s">
        <v>66</v>
      </c>
      <c r="O8" s="1">
        <v>2070</v>
      </c>
      <c r="P8"/>
    </row>
    <row r="9" spans="1:26">
      <c r="I9"/>
      <c r="J9" s="29" t="s">
        <v>77</v>
      </c>
      <c r="K9" s="1">
        <v>772</v>
      </c>
      <c r="L9"/>
      <c r="M9"/>
      <c r="N9" s="29" t="s">
        <v>68</v>
      </c>
      <c r="O9" s="1">
        <v>4470</v>
      </c>
      <c r="P9"/>
    </row>
    <row r="10" spans="1:26" s="19" customFormat="1">
      <c r="A10" s="26"/>
      <c r="B10" s="26"/>
      <c r="C10" s="26"/>
      <c r="D10" s="26"/>
      <c r="E10" s="26"/>
      <c r="F10" s="26"/>
      <c r="G10" s="26"/>
      <c r="H10" s="26"/>
      <c r="I10"/>
      <c r="J10" s="29" t="s">
        <v>78</v>
      </c>
      <c r="K10" s="1">
        <v>2090</v>
      </c>
      <c r="L10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>
      <c r="A11" s="26"/>
      <c r="B11" s="26"/>
      <c r="C11" s="27"/>
      <c r="D11" s="26"/>
    </row>
    <row r="12" spans="1:26">
      <c r="A12" s="26"/>
      <c r="B12" s="26"/>
      <c r="C12" s="27"/>
      <c r="D12" s="26"/>
    </row>
    <row r="13" spans="1:26">
      <c r="A13" s="26"/>
      <c r="B13" s="26"/>
      <c r="C13" s="27"/>
      <c r="D13" s="26"/>
    </row>
    <row r="14" spans="1:26">
      <c r="A14" s="26"/>
      <c r="B14" s="26"/>
      <c r="C14" s="27"/>
      <c r="D14" s="26"/>
    </row>
    <row r="15" spans="1:26" s="21" customForma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>
      <c r="A16" s="26"/>
      <c r="B16" s="26" t="s">
        <v>86</v>
      </c>
      <c r="C16" s="27"/>
      <c r="D16" s="26"/>
    </row>
    <row r="17" spans="1:26">
      <c r="A17" s="26"/>
      <c r="B17" s="26"/>
      <c r="C17" s="27"/>
      <c r="D17" s="26"/>
    </row>
    <row r="18" spans="1:26">
      <c r="A18" s="26"/>
      <c r="B18" s="26"/>
      <c r="C18" s="27"/>
      <c r="D18" s="26"/>
    </row>
    <row r="19" spans="1:26">
      <c r="A19" s="26"/>
      <c r="B19" s="26"/>
      <c r="C19" s="27"/>
      <c r="D19" s="26"/>
    </row>
    <row r="20" spans="1:26">
      <c r="A20" s="26"/>
      <c r="B20" s="26"/>
      <c r="C20" s="27"/>
      <c r="D20" s="26"/>
    </row>
    <row r="21" spans="1:26">
      <c r="A21" s="26"/>
      <c r="B21" s="26"/>
      <c r="C21" s="27"/>
      <c r="D21" s="26"/>
    </row>
    <row r="22" spans="1:26">
      <c r="A22" s="26"/>
      <c r="B22" s="26"/>
      <c r="C22" s="27"/>
      <c r="D22" s="26"/>
    </row>
    <row r="23" spans="1:26">
      <c r="A23" s="26"/>
      <c r="B23" s="26"/>
      <c r="C23" s="27"/>
      <c r="D23" s="26"/>
    </row>
    <row r="24" spans="1:26" s="23" customForma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</sheetData>
  <sheetProtection algorithmName="SHA-512" hashValue="S6LDc6BdTuI4BMCjLMu+vJzQlJk7gvGWJWGpCTDS4t8QN/A/fnDTaCXOXS4kBQUb6Lvm/BTe5T2GSluA6q3lCA==" saltValue="KG0KEx0EnI/A1BdJqsKKzg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保険請求</vt:lpstr>
      <vt:lpstr>支給リスト</vt:lpstr>
      <vt:lpstr>指導管理料</vt:lpstr>
      <vt:lpstr>加算</vt:lpstr>
      <vt:lpstr>特定保険材料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2018-02-02T12:55:39Z</dcterms:modified>
</cp:coreProperties>
</file>